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20" windowWidth="31290" windowHeight="11865" activeTab="1"/>
  </bookViews>
  <sheets>
    <sheet name="수주통계" sheetId="3" r:id="rId1"/>
    <sheet name="분기" sheetId="5" r:id="rId2"/>
  </sheets>
  <definedNames>
    <definedName name="_xlnm.Print_Area" localSheetId="0">수주통계!$A$1:$U$243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R225" i="5" l="1"/>
  <c r="S225" i="5"/>
  <c r="M225" i="5"/>
  <c r="N225" i="5"/>
  <c r="W225" i="5" l="1"/>
  <c r="W221" i="5"/>
  <c r="W217" i="5"/>
  <c r="W213" i="5"/>
  <c r="V213" i="5"/>
  <c r="V225" i="5"/>
  <c r="V221" i="5"/>
  <c r="V21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B228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2" i="5"/>
  <c r="B196" i="5"/>
  <c r="B199" i="5"/>
  <c r="B200" i="5"/>
  <c r="B209" i="5" s="1"/>
  <c r="B201" i="5"/>
  <c r="B204" i="5" s="1"/>
  <c r="B202" i="5"/>
  <c r="B208" i="5"/>
  <c r="B213" i="5"/>
  <c r="B217" i="5"/>
  <c r="B221" i="5"/>
  <c r="B225" i="5"/>
  <c r="B226" i="5"/>
  <c r="B227" i="5"/>
  <c r="B191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C222" i="3" l="1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B224" i="3"/>
  <c r="B223" i="3"/>
  <c r="B222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B216" i="3"/>
  <c r="B215" i="3"/>
  <c r="B214" i="3"/>
  <c r="T214" i="3" l="1"/>
  <c r="U214" i="3"/>
  <c r="T215" i="3"/>
  <c r="U215" i="3"/>
  <c r="T216" i="3"/>
  <c r="U216" i="3"/>
  <c r="T227" i="5" l="1"/>
  <c r="U22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Q192" i="5" s="1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37" i="5"/>
  <c r="R237" i="5"/>
  <c r="Q237" i="5"/>
  <c r="P237" i="5"/>
  <c r="O237" i="5"/>
  <c r="N237" i="5"/>
  <c r="M237" i="5"/>
  <c r="L237" i="5"/>
  <c r="K237" i="5"/>
  <c r="J237" i="5"/>
  <c r="I237" i="5"/>
  <c r="H237" i="5"/>
  <c r="G237" i="5"/>
  <c r="F237" i="5"/>
  <c r="E237" i="5"/>
  <c r="D237" i="5"/>
  <c r="C237" i="5"/>
  <c r="B237" i="5"/>
  <c r="U236" i="5"/>
  <c r="T236" i="5"/>
  <c r="U235" i="5"/>
  <c r="S235" i="5"/>
  <c r="M235" i="5"/>
  <c r="U234" i="5"/>
  <c r="T234" i="5"/>
  <c r="U228" i="5"/>
  <c r="T22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S234" i="5" s="1"/>
  <c r="R213" i="5"/>
  <c r="R234" i="5" s="1"/>
  <c r="Q213" i="5"/>
  <c r="Q234" i="5" s="1"/>
  <c r="Q247" i="5" s="1"/>
  <c r="P213" i="5"/>
  <c r="P234" i="5" s="1"/>
  <c r="O213" i="5"/>
  <c r="O234" i="5" s="1"/>
  <c r="N213" i="5"/>
  <c r="N234" i="5" s="1"/>
  <c r="M213" i="5"/>
  <c r="M234" i="5" s="1"/>
  <c r="L213" i="5"/>
  <c r="L234" i="5" s="1"/>
  <c r="K213" i="5"/>
  <c r="K234" i="5" s="1"/>
  <c r="K246" i="5" s="1"/>
  <c r="J213" i="5"/>
  <c r="J234" i="5" s="1"/>
  <c r="I213" i="5"/>
  <c r="I234" i="5" s="1"/>
  <c r="H213" i="5"/>
  <c r="H234" i="5" s="1"/>
  <c r="G213" i="5"/>
  <c r="G234" i="5" s="1"/>
  <c r="F213" i="5"/>
  <c r="F234" i="5" s="1"/>
  <c r="E213" i="5"/>
  <c r="E234" i="5" s="1"/>
  <c r="E247" i="5" s="1"/>
  <c r="D213" i="5"/>
  <c r="D234" i="5" s="1"/>
  <c r="C213" i="5"/>
  <c r="C234" i="5" s="1"/>
  <c r="G209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U199" i="5"/>
  <c r="S199" i="5"/>
  <c r="S200" i="5" s="1"/>
  <c r="R199" i="5"/>
  <c r="R200" i="5" s="1"/>
  <c r="Q199" i="5"/>
  <c r="Q200" i="5" s="1"/>
  <c r="P199" i="5"/>
  <c r="P200" i="5" s="1"/>
  <c r="O199" i="5"/>
  <c r="T199" i="5" s="1"/>
  <c r="T235" i="5" s="1"/>
  <c r="S196" i="5"/>
  <c r="R196" i="5"/>
  <c r="R235" i="5" s="1"/>
  <c r="Q196" i="5"/>
  <c r="Q235" i="5" s="1"/>
  <c r="P196" i="5"/>
  <c r="O196" i="5"/>
  <c r="N196" i="5"/>
  <c r="N235" i="5" s="1"/>
  <c r="M196" i="5"/>
  <c r="M209" i="5" s="1"/>
  <c r="L196" i="5"/>
  <c r="L235" i="5" s="1"/>
  <c r="K196" i="5"/>
  <c r="K235" i="5" s="1"/>
  <c r="J196" i="5"/>
  <c r="I196" i="5"/>
  <c r="H196" i="5"/>
  <c r="H235" i="5" s="1"/>
  <c r="G196" i="5"/>
  <c r="G235" i="5" s="1"/>
  <c r="F196" i="5"/>
  <c r="F235" i="5" s="1"/>
  <c r="E196" i="5"/>
  <c r="E235" i="5" s="1"/>
  <c r="D196" i="5"/>
  <c r="C196" i="5"/>
  <c r="B235" i="5"/>
  <c r="K192" i="5"/>
  <c r="E192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36" i="5" s="1"/>
  <c r="R179" i="5"/>
  <c r="R236" i="5" s="1"/>
  <c r="Q179" i="5"/>
  <c r="Q236" i="5" s="1"/>
  <c r="P179" i="5"/>
  <c r="P236" i="5" s="1"/>
  <c r="O179" i="5"/>
  <c r="O236" i="5" s="1"/>
  <c r="N179" i="5"/>
  <c r="N192" i="5" s="1"/>
  <c r="M179" i="5"/>
  <c r="M236" i="5" s="1"/>
  <c r="L179" i="5"/>
  <c r="L236" i="5" s="1"/>
  <c r="K179" i="5"/>
  <c r="K236" i="5" s="1"/>
  <c r="J179" i="5"/>
  <c r="J236" i="5" s="1"/>
  <c r="I179" i="5"/>
  <c r="I236" i="5" s="1"/>
  <c r="H179" i="5"/>
  <c r="H192" i="5" s="1"/>
  <c r="G179" i="5"/>
  <c r="G236" i="5" s="1"/>
  <c r="F179" i="5"/>
  <c r="F236" i="5" s="1"/>
  <c r="E179" i="5"/>
  <c r="E236" i="5" s="1"/>
  <c r="D179" i="5"/>
  <c r="D236" i="5" s="1"/>
  <c r="C179" i="5"/>
  <c r="C23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R123" i="5" l="1"/>
  <c r="P123" i="5"/>
  <c r="E252" i="5"/>
  <c r="K252" i="5"/>
  <c r="K253" i="5" s="1"/>
  <c r="Q209" i="5"/>
  <c r="E209" i="5"/>
  <c r="K209" i="5"/>
  <c r="T239" i="5"/>
  <c r="C209" i="5"/>
  <c r="I209" i="5"/>
  <c r="U239" i="5"/>
  <c r="B123" i="5"/>
  <c r="U123" i="5" s="1"/>
  <c r="Q252" i="5"/>
  <c r="Q253" i="5" s="1"/>
  <c r="D209" i="5"/>
  <c r="J209" i="5"/>
  <c r="P209" i="5"/>
  <c r="O123" i="5"/>
  <c r="S123" i="5"/>
  <c r="G250" i="5"/>
  <c r="G249" i="5"/>
  <c r="G248" i="5"/>
  <c r="G246" i="5"/>
  <c r="G244" i="5"/>
  <c r="G242" i="5"/>
  <c r="G239" i="5"/>
  <c r="G247" i="5"/>
  <c r="G245" i="5"/>
  <c r="G243" i="5"/>
  <c r="G240" i="5"/>
  <c r="G238" i="5"/>
  <c r="M250" i="5"/>
  <c r="M249" i="5"/>
  <c r="M248" i="5"/>
  <c r="M247" i="5"/>
  <c r="M245" i="5"/>
  <c r="M243" i="5"/>
  <c r="M240" i="5"/>
  <c r="M238" i="5"/>
  <c r="M246" i="5"/>
  <c r="M244" i="5"/>
  <c r="M242" i="5"/>
  <c r="M239" i="5"/>
  <c r="S250" i="5"/>
  <c r="S249" i="5"/>
  <c r="S248" i="5"/>
  <c r="S247" i="5"/>
  <c r="S246" i="5"/>
  <c r="S244" i="5"/>
  <c r="S242" i="5"/>
  <c r="S239" i="5"/>
  <c r="S245" i="5"/>
  <c r="S243" i="5"/>
  <c r="S240" i="5"/>
  <c r="S238" i="5"/>
  <c r="C250" i="5"/>
  <c r="C249" i="5"/>
  <c r="C246" i="5"/>
  <c r="C244" i="5"/>
  <c r="C242" i="5"/>
  <c r="C248" i="5"/>
  <c r="C239" i="5"/>
  <c r="C247" i="5"/>
  <c r="C245" i="5"/>
  <c r="C243" i="5"/>
  <c r="C240" i="5"/>
  <c r="I250" i="5"/>
  <c r="I249" i="5"/>
  <c r="I239" i="5"/>
  <c r="I248" i="5"/>
  <c r="I247" i="5"/>
  <c r="I245" i="5"/>
  <c r="I243" i="5"/>
  <c r="I240" i="5"/>
  <c r="I246" i="5"/>
  <c r="I244" i="5"/>
  <c r="I242" i="5"/>
  <c r="O250" i="5"/>
  <c r="O249" i="5"/>
  <c r="O248" i="5"/>
  <c r="O246" i="5"/>
  <c r="O244" i="5"/>
  <c r="O242" i="5"/>
  <c r="O239" i="5"/>
  <c r="O247" i="5"/>
  <c r="O245" i="5"/>
  <c r="O243" i="5"/>
  <c r="O240" i="5"/>
  <c r="S209" i="5"/>
  <c r="U121" i="5"/>
  <c r="M192" i="5"/>
  <c r="F252" i="5"/>
  <c r="R252" i="5"/>
  <c r="M252" i="5"/>
  <c r="M253" i="5" s="1"/>
  <c r="K239" i="5"/>
  <c r="G192" i="5"/>
  <c r="S192" i="5"/>
  <c r="D250" i="5"/>
  <c r="D249" i="5"/>
  <c r="D248" i="5"/>
  <c r="D247" i="5"/>
  <c r="D246" i="5"/>
  <c r="D245" i="5"/>
  <c r="D244" i="5"/>
  <c r="D243" i="5"/>
  <c r="D242" i="5"/>
  <c r="D240" i="5"/>
  <c r="D239" i="5"/>
  <c r="J250" i="5"/>
  <c r="J249" i="5"/>
  <c r="J248" i="5"/>
  <c r="J247" i="5"/>
  <c r="J246" i="5"/>
  <c r="J245" i="5"/>
  <c r="J244" i="5"/>
  <c r="J243" i="5"/>
  <c r="J242" i="5"/>
  <c r="J240" i="5"/>
  <c r="J239" i="5"/>
  <c r="P250" i="5"/>
  <c r="P249" i="5"/>
  <c r="P248" i="5"/>
  <c r="P247" i="5"/>
  <c r="P246" i="5"/>
  <c r="P245" i="5"/>
  <c r="P244" i="5"/>
  <c r="P243" i="5"/>
  <c r="P242" i="5"/>
  <c r="P240" i="5"/>
  <c r="P239" i="5"/>
  <c r="C235" i="5"/>
  <c r="C252" i="5" s="1"/>
  <c r="C253" i="5" s="1"/>
  <c r="O235" i="5"/>
  <c r="O252" i="5" s="1"/>
  <c r="O253" i="5" s="1"/>
  <c r="U238" i="5"/>
  <c r="E240" i="5"/>
  <c r="Q240" i="5"/>
  <c r="K242" i="5"/>
  <c r="E243" i="5"/>
  <c r="Q243" i="5"/>
  <c r="K244" i="5"/>
  <c r="E245" i="5"/>
  <c r="Q245" i="5"/>
  <c r="F253" i="5"/>
  <c r="F250" i="5"/>
  <c r="F249" i="5"/>
  <c r="F248" i="5"/>
  <c r="F247" i="5"/>
  <c r="F246" i="5"/>
  <c r="F245" i="5"/>
  <c r="F244" i="5"/>
  <c r="F243" i="5"/>
  <c r="F242" i="5"/>
  <c r="F240" i="5"/>
  <c r="F239" i="5"/>
  <c r="F238" i="5"/>
  <c r="R253" i="5"/>
  <c r="R250" i="5"/>
  <c r="R249" i="5"/>
  <c r="R248" i="5"/>
  <c r="R247" i="5"/>
  <c r="R246" i="5"/>
  <c r="R245" i="5"/>
  <c r="R244" i="5"/>
  <c r="R243" i="5"/>
  <c r="R242" i="5"/>
  <c r="R240" i="5"/>
  <c r="R239" i="5"/>
  <c r="R238" i="5"/>
  <c r="L252" i="5"/>
  <c r="L253" i="5" s="1"/>
  <c r="K250" i="5"/>
  <c r="K249" i="5"/>
  <c r="K248" i="5"/>
  <c r="I192" i="5"/>
  <c r="K238" i="5"/>
  <c r="O200" i="5"/>
  <c r="O209" i="5" s="1"/>
  <c r="L250" i="5"/>
  <c r="L249" i="5"/>
  <c r="L248" i="5"/>
  <c r="L247" i="5"/>
  <c r="L246" i="5"/>
  <c r="L245" i="5"/>
  <c r="L244" i="5"/>
  <c r="L243" i="5"/>
  <c r="L242" i="5"/>
  <c r="L240" i="5"/>
  <c r="L239" i="5"/>
  <c r="L238" i="5"/>
  <c r="E253" i="5"/>
  <c r="E250" i="5"/>
  <c r="E249" i="5"/>
  <c r="Q250" i="5"/>
  <c r="Q249" i="5"/>
  <c r="Q248" i="5"/>
  <c r="G252" i="5"/>
  <c r="G253" i="5" s="1"/>
  <c r="S252" i="5"/>
  <c r="S253" i="5" s="1"/>
  <c r="E239" i="5"/>
  <c r="Q239" i="5"/>
  <c r="E248" i="5"/>
  <c r="I235" i="5"/>
  <c r="I252" i="5" s="1"/>
  <c r="I253" i="5" s="1"/>
  <c r="K240" i="5"/>
  <c r="E242" i="5"/>
  <c r="Q242" i="5"/>
  <c r="K243" i="5"/>
  <c r="E244" i="5"/>
  <c r="Q244" i="5"/>
  <c r="K245" i="5"/>
  <c r="E246" i="5"/>
  <c r="Q246" i="5"/>
  <c r="K247" i="5"/>
  <c r="Q123" i="5"/>
  <c r="C192" i="5"/>
  <c r="O192" i="5"/>
  <c r="H238" i="5"/>
  <c r="H250" i="5"/>
  <c r="H249" i="5"/>
  <c r="H248" i="5"/>
  <c r="H247" i="5"/>
  <c r="H246" i="5"/>
  <c r="H245" i="5"/>
  <c r="H244" i="5"/>
  <c r="H243" i="5"/>
  <c r="H242" i="5"/>
  <c r="H240" i="5"/>
  <c r="N238" i="5"/>
  <c r="N250" i="5"/>
  <c r="N249" i="5"/>
  <c r="N248" i="5"/>
  <c r="N247" i="5"/>
  <c r="N246" i="5"/>
  <c r="N245" i="5"/>
  <c r="N244" i="5"/>
  <c r="N243" i="5"/>
  <c r="N242" i="5"/>
  <c r="N240" i="5"/>
  <c r="E238" i="5"/>
  <c r="Q238" i="5"/>
  <c r="D192" i="5"/>
  <c r="J192" i="5"/>
  <c r="P192" i="5"/>
  <c r="F209" i="5"/>
  <c r="L209" i="5"/>
  <c r="R209" i="5"/>
  <c r="D235" i="5"/>
  <c r="D252" i="5" s="1"/>
  <c r="D253" i="5" s="1"/>
  <c r="J235" i="5"/>
  <c r="J252" i="5" s="1"/>
  <c r="J253" i="5" s="1"/>
  <c r="P235" i="5"/>
  <c r="P252" i="5" s="1"/>
  <c r="P253" i="5" s="1"/>
  <c r="B236" i="5"/>
  <c r="H236" i="5"/>
  <c r="H239" i="5" s="1"/>
  <c r="N236" i="5"/>
  <c r="N239" i="5" s="1"/>
  <c r="F192" i="5"/>
  <c r="L192" i="5"/>
  <c r="R192" i="5"/>
  <c r="H209" i="5"/>
  <c r="N209" i="5"/>
  <c r="T238" i="5"/>
  <c r="N252" i="5" l="1"/>
  <c r="N253" i="5" s="1"/>
  <c r="O238" i="5"/>
  <c r="B252" i="5"/>
  <c r="H252" i="5"/>
  <c r="H253" i="5" s="1"/>
  <c r="I238" i="5"/>
  <c r="D238" i="5"/>
  <c r="P238" i="5"/>
  <c r="C238" i="5"/>
  <c r="J238" i="5"/>
  <c r="T222" i="3"/>
  <c r="U222" i="3"/>
  <c r="T223" i="3"/>
  <c r="U223" i="3"/>
  <c r="T224" i="3"/>
  <c r="U224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6" i="3" l="1"/>
  <c r="T194" i="3"/>
  <c r="B227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6" i="3" l="1"/>
  <c r="B234" i="5" l="1"/>
  <c r="C175" i="3"/>
  <c r="C225" i="3"/>
  <c r="B249" i="5" l="1"/>
  <c r="B243" i="5"/>
  <c r="B248" i="5"/>
  <c r="B242" i="5"/>
  <c r="B247" i="5"/>
  <c r="B240" i="5"/>
  <c r="B246" i="5"/>
  <c r="B238" i="5"/>
  <c r="B245" i="5"/>
  <c r="B250" i="5"/>
  <c r="B244" i="5"/>
  <c r="B239" i="5"/>
  <c r="B25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5" i="3" l="1"/>
  <c r="S228" i="3" s="1"/>
  <c r="R225" i="3"/>
  <c r="R228" i="3" s="1"/>
  <c r="Q225" i="3"/>
  <c r="Q228" i="3" s="1"/>
  <c r="P225" i="3"/>
  <c r="P228" i="3" s="1"/>
  <c r="O225" i="3"/>
  <c r="O228" i="3" s="1"/>
  <c r="N225" i="3"/>
  <c r="N228" i="3" s="1"/>
  <c r="M225" i="3"/>
  <c r="M228" i="3" s="1"/>
  <c r="L225" i="3"/>
  <c r="L228" i="3" s="1"/>
  <c r="K225" i="3"/>
  <c r="K228" i="3" s="1"/>
  <c r="J225" i="3"/>
  <c r="J228" i="3" s="1"/>
  <c r="I225" i="3"/>
  <c r="I228" i="3" s="1"/>
  <c r="H225" i="3"/>
  <c r="H228" i="3" s="1"/>
  <c r="G225" i="3"/>
  <c r="G228" i="3" s="1"/>
  <c r="F225" i="3"/>
  <c r="F228" i="3" s="1"/>
  <c r="E225" i="3"/>
  <c r="E228" i="3" s="1"/>
  <c r="D225" i="3"/>
  <c r="D228" i="3" s="1"/>
  <c r="C228" i="3"/>
  <c r="B225" i="3"/>
  <c r="B228" i="3" s="1"/>
  <c r="S238" i="3" l="1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B240" i="3" l="1"/>
  <c r="B241" i="3" s="1"/>
  <c r="D240" i="3"/>
  <c r="D241" i="3" s="1"/>
  <c r="F240" i="3"/>
  <c r="F241" i="3" s="1"/>
  <c r="H240" i="3"/>
  <c r="H241" i="3" s="1"/>
  <c r="J240" i="3"/>
  <c r="J241" i="3" s="1"/>
  <c r="L240" i="3"/>
  <c r="L241" i="3" s="1"/>
  <c r="N240" i="3"/>
  <c r="N241" i="3" s="1"/>
  <c r="P240" i="3"/>
  <c r="P241" i="3" s="1"/>
  <c r="R240" i="3"/>
  <c r="R241" i="3" s="1"/>
  <c r="E234" i="3"/>
  <c r="E237" i="3"/>
  <c r="E236" i="3"/>
  <c r="E235" i="3"/>
  <c r="E233" i="3"/>
  <c r="E232" i="3"/>
  <c r="E231" i="3"/>
  <c r="E230" i="3"/>
  <c r="G234" i="3"/>
  <c r="G237" i="3"/>
  <c r="G236" i="3"/>
  <c r="G235" i="3"/>
  <c r="G233" i="3"/>
  <c r="G232" i="3"/>
  <c r="G231" i="3"/>
  <c r="G230" i="3"/>
  <c r="K234" i="3"/>
  <c r="K237" i="3"/>
  <c r="K236" i="3"/>
  <c r="K235" i="3"/>
  <c r="K233" i="3"/>
  <c r="K232" i="3"/>
  <c r="K231" i="3"/>
  <c r="K230" i="3"/>
  <c r="M234" i="3"/>
  <c r="M237" i="3"/>
  <c r="M236" i="3"/>
  <c r="M235" i="3"/>
  <c r="M233" i="3"/>
  <c r="M232" i="3"/>
  <c r="M231" i="3"/>
  <c r="M230" i="3"/>
  <c r="Q234" i="3"/>
  <c r="Q237" i="3"/>
  <c r="Q236" i="3"/>
  <c r="Q235" i="3"/>
  <c r="Q233" i="3"/>
  <c r="Q232" i="3"/>
  <c r="Q231" i="3"/>
  <c r="Q230" i="3"/>
  <c r="S234" i="3"/>
  <c r="S237" i="3"/>
  <c r="S236" i="3"/>
  <c r="S235" i="3"/>
  <c r="S233" i="3"/>
  <c r="S232" i="3"/>
  <c r="S231" i="3"/>
  <c r="S230" i="3"/>
  <c r="B234" i="3"/>
  <c r="B237" i="3"/>
  <c r="B236" i="3"/>
  <c r="B235" i="3"/>
  <c r="B233" i="3"/>
  <c r="B232" i="3"/>
  <c r="B231" i="3"/>
  <c r="B230" i="3"/>
  <c r="D234" i="3"/>
  <c r="D237" i="3"/>
  <c r="D236" i="3"/>
  <c r="D235" i="3"/>
  <c r="D233" i="3"/>
  <c r="D232" i="3"/>
  <c r="D231" i="3"/>
  <c r="D230" i="3"/>
  <c r="F234" i="3"/>
  <c r="F237" i="3"/>
  <c r="F236" i="3"/>
  <c r="F235" i="3"/>
  <c r="F233" i="3"/>
  <c r="F232" i="3"/>
  <c r="F231" i="3"/>
  <c r="F230" i="3"/>
  <c r="H234" i="3"/>
  <c r="H237" i="3"/>
  <c r="H236" i="3"/>
  <c r="H235" i="3"/>
  <c r="H233" i="3"/>
  <c r="H232" i="3"/>
  <c r="H231" i="3"/>
  <c r="H230" i="3"/>
  <c r="J234" i="3"/>
  <c r="J237" i="3"/>
  <c r="J236" i="3"/>
  <c r="J235" i="3"/>
  <c r="J233" i="3"/>
  <c r="J232" i="3"/>
  <c r="J231" i="3"/>
  <c r="J230" i="3"/>
  <c r="L234" i="3"/>
  <c r="L237" i="3"/>
  <c r="L236" i="3"/>
  <c r="L235" i="3"/>
  <c r="L233" i="3"/>
  <c r="L232" i="3"/>
  <c r="L231" i="3"/>
  <c r="L230" i="3"/>
  <c r="N234" i="3"/>
  <c r="N237" i="3"/>
  <c r="N236" i="3"/>
  <c r="N235" i="3"/>
  <c r="N233" i="3"/>
  <c r="N232" i="3"/>
  <c r="N231" i="3"/>
  <c r="N230" i="3"/>
  <c r="P234" i="3"/>
  <c r="P237" i="3"/>
  <c r="P236" i="3"/>
  <c r="P235" i="3"/>
  <c r="P233" i="3"/>
  <c r="P232" i="3"/>
  <c r="P231" i="3"/>
  <c r="P230" i="3"/>
  <c r="R234" i="3"/>
  <c r="R237" i="3"/>
  <c r="R236" i="3"/>
  <c r="R235" i="3"/>
  <c r="R233" i="3"/>
  <c r="R232" i="3"/>
  <c r="R231" i="3"/>
  <c r="R230" i="3"/>
  <c r="C240" i="3"/>
  <c r="C241" i="3" s="1"/>
  <c r="E240" i="3"/>
  <c r="E241" i="3" s="1"/>
  <c r="G240" i="3"/>
  <c r="G241" i="3" s="1"/>
  <c r="I240" i="3"/>
  <c r="I241" i="3" s="1"/>
  <c r="K240" i="3"/>
  <c r="K241" i="3" s="1"/>
  <c r="M240" i="3"/>
  <c r="M241" i="3" s="1"/>
  <c r="O240" i="3"/>
  <c r="O241" i="3" s="1"/>
  <c r="Q240" i="3"/>
  <c r="Q241" i="3" s="1"/>
  <c r="S240" i="3"/>
  <c r="S241" i="3" s="1"/>
  <c r="C234" i="3"/>
  <c r="C237" i="3"/>
  <c r="C236" i="3"/>
  <c r="C235" i="3"/>
  <c r="C233" i="3"/>
  <c r="C232" i="3"/>
  <c r="C231" i="3"/>
  <c r="C230" i="3"/>
  <c r="I234" i="3"/>
  <c r="I237" i="3"/>
  <c r="I236" i="3"/>
  <c r="I235" i="3"/>
  <c r="I233" i="3"/>
  <c r="I232" i="3"/>
  <c r="I231" i="3"/>
  <c r="I230" i="3"/>
  <c r="O234" i="3"/>
  <c r="O237" i="3"/>
  <c r="O236" i="3"/>
  <c r="O235" i="3"/>
  <c r="O233" i="3"/>
  <c r="O232" i="3"/>
  <c r="O231" i="3"/>
  <c r="O230" i="3"/>
  <c r="C22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6" i="3"/>
  <c r="R227" i="3"/>
  <c r="Q226" i="3"/>
  <c r="P227" i="3"/>
  <c r="O226" i="3"/>
  <c r="N227" i="3"/>
  <c r="M226" i="3"/>
  <c r="L227" i="3"/>
  <c r="K226" i="3"/>
  <c r="J227" i="3"/>
  <c r="I226" i="3"/>
  <c r="H227" i="3"/>
  <c r="G226" i="3"/>
  <c r="F227" i="3"/>
  <c r="E226" i="3"/>
  <c r="D227" i="3"/>
  <c r="T226" i="3" l="1"/>
  <c r="D226" i="3"/>
  <c r="F226" i="3"/>
  <c r="H226" i="3"/>
  <c r="J226" i="3"/>
  <c r="L226" i="3"/>
  <c r="N226" i="3"/>
  <c r="P226" i="3"/>
  <c r="R226" i="3"/>
  <c r="E227" i="3"/>
  <c r="G227" i="3"/>
  <c r="I227" i="3"/>
  <c r="K227" i="3"/>
  <c r="M227" i="3"/>
  <c r="O227" i="3"/>
  <c r="Q227" i="3"/>
  <c r="S227" i="3"/>
  <c r="T22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7" i="3" l="1"/>
  <c r="U22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<sst xmlns="http://schemas.openxmlformats.org/spreadsheetml/2006/main" count="624" uniqueCount="302">
  <si>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</si>
  <si>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</si>
  <si>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</si>
  <si>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</si>
  <si>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</si>
  <si>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</si>
  <si>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</si>
  <si>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</si>
  <si>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</si>
  <si>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</si>
  <si>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</si>
  <si>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</si>
  <si>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</si>
  <si>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</si>
  <si>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</si>
  <si>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</si>
  <si>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</si>
  <si>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</si>
  <si>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</si>
  <si>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</si>
  <si>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</si>
  <si>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</si>
  <si>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</si>
  <si>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</si>
  <si>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</si>
  <si>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</si>
  <si>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</si>
  <si>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</si>
  <si>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</si>
  <si>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</si>
  <si>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</si>
  <si>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</si>
  <si>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</si>
  <si>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</si>
  <si>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</si>
  <si>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</si>
  <si>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</si>
  <si>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</si>
  <si>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</si>
  <si>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</si>
  <si>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</si>
  <si>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</si>
  <si>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</si>
  <si>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</si>
  <si>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</si>
  <si>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</si>
  <si>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</si>
  <si>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</si>
  <si>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</si>
  <si>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</si>
  <si>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</si>
  <si>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</si>
  <si>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</si>
  <si>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</si>
  <si>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</si>
  <si>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</si>
  <si>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</si>
  <si>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</si>
  <si>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</si>
  <si>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</si>
  <si>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</si>
  <si>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</si>
  <si>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</si>
  <si>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</si>
  <si>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</si>
  <si>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</si>
  <si>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</si>
  <si>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</si>
  <si>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</si>
  <si>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</si>
  <si>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</si>
  <si>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</si>
  <si>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</si>
  <si>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</si>
  <si>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</si>
  <si>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</si>
  <si>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</si>
  <si>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</si>
  <si>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</si>
  <si>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</si>
  <si>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</si>
  <si>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</si>
  <si>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</si>
  <si>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</si>
  <si>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</si>
  <si>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</si>
  <si>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</si>
  <si>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</si>
  <si>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</si>
  <si>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</si>
  <si>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</si>
  <si>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</si>
  <si>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</si>
  <si>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</si>
  <si>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</si>
  <si>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</si>
  <si>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</si>
  <si>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</si>
  <si>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</si>
  <si>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</si>
  <si>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</si>
  <si>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</si>
  <si>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</si>
  <si>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</si>
  <si>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</si>
  <si>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</si>
  <si>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</si>
  <si>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</si>
  <si>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</si>
  <si>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</si>
  <si>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</si>
  <si>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</si>
  <si>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</si>
  <si>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</si>
  <si>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</si>
  <si>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</si>
  <si>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</si>
  <si>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</si>
  <si>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</si>
  <si>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</si>
  <si>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</si>
  <si>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</si>
  <si>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</si>
  <si>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</si>
  <si>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</si>
  <si>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</si>
  <si>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</si>
  <si>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</si>
  <si>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</si>
  <si>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</si>
  <si>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</si>
  <si>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</si>
  <si>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</si>
  <si>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</si>
  <si>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</si>
  <si>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</si>
  <si>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</si>
  <si>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</si>
  <si>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</si>
  <si>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</si>
  <si>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</si>
  <si>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</si>
  <si>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</si>
  <si>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</si>
  <si>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</si>
  <si>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</si>
  <si>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</si>
  <si>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</si>
  <si>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</si>
  <si>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</si>
  <si>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</si>
  <si>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</si>
  <si>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</si>
  <si>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</si>
  <si>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</si>
  <si>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</si>
  <si>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</si>
  <si>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</si>
  <si>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</si>
  <si>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</si>
  <si>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</si>
  <si>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</si>
  <si>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</si>
  <si>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</si>
  <si>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</si>
  <si>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</si>
  <si>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</si>
  <si>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</si>
  <si>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</si>
  <si>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</si>
  <si>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</si>
  <si>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</si>
  <si>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</si>
  <si>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</si>
  <si>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</si>
  <si>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</si>
  <si>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</si>
  <si>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</si>
  <si>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</si>
  <si>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</si>
  <si>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</si>
  <si>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</si>
  <si>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</si>
  <si>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</si>
  <si>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</si>
  <si>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</si>
  <si>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</si>
  <si>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</si>
  <si>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</si>
  <si>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</si>
  <si>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</si>
  <si>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</si>
  <si>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</si>
  <si>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</si>
  <si>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</si>
  <si>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</si>
  <si>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</si>
  <si>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</si>
  <si>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</si>
  <si>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</si>
  <si>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</si>
  <si>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</si>
  <si>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</si>
  <si>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</si>
  <si>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</si>
  <si>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</si>
  <si>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</si>
  <si>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</si>
  <si>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</si>
  <si>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</si>
  <si>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</si>
  <si>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</si>
  <si>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</si>
  <si>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</si>
  <si>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</si>
  <si>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</si>
  <si>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</si>
  <si>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</si>
  <si>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</si>
  <si>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</si>
  <si>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</si>
  <si>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</si>
  <si>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</si>
  <si>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</si>
  <si>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</si>
  <si>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</si>
  <si>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</si>
  <si>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</si>
  <si>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</si>
  <si>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2019년 9월 건설수주액분석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</si>
  <si>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</si>
  <si>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</si>
  <si>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</si>
  <si>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</si>
  <si>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</si>
  <si>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</si>
  <si>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</si>
  <si>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</si>
  <si>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</si>
  <si>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</si>
  <si>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</si>
  <si>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</si>
  <si>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</si>
  <si>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</si>
  <si>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</si>
  <si>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</si>
  <si>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</si>
  <si>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</si>
  <si>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</si>
  <si>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</si>
  <si>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</si>
  <si>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</si>
  <si>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</si>
  <si>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</si>
  <si>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</si>
  <si>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</si>
  <si>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</si>
  <si>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</si>
  <si>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</si>
  <si>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</si>
  <si>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</si>
  <si>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</si>
  <si>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</si>
  <si>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</si>
  <si>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</si>
  <si>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</si>
  <si>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</si>
  <si>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</si>
  <si>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</si>
  <si>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</si>
  <si>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</si>
  <si>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</si>
  <si>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</si>
  <si>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</si>
  <si>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</si>
  <si>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</si>
  <si>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</si>
  <si>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</si>
  <si>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</si>
  <si>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</si>
  <si>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</si>
  <si>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</si>
  <si>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</si>
  <si>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</si>
  <si>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</si>
  <si>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</si>
  <si>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</si>
  <si>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</si>
  <si>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18년동분기대비</t>
    <phoneticPr fontId="13" type="noConversion"/>
  </si>
  <si>
    <t>2019. 10</t>
    <phoneticPr fontId="13" type="noConversion"/>
  </si>
  <si>
    <t>2019. 11</t>
  </si>
  <si>
    <t>2019년 12월 건설수주액분석</t>
    <phoneticPr fontId="13" type="noConversion"/>
  </si>
  <si>
    <t>2019. 12</t>
    <phoneticPr fontId="13" type="noConversion"/>
  </si>
  <si>
    <t>연도별 12월 누계수주액 분석</t>
    <phoneticPr fontId="13" type="noConversion"/>
  </si>
  <si>
    <t>19.12월누적</t>
    <phoneticPr fontId="12" type="noConversion"/>
  </si>
  <si>
    <t>18.12월 누적</t>
    <phoneticPr fontId="12" type="noConversion"/>
  </si>
  <si>
    <t>17.12월 누적</t>
    <phoneticPr fontId="12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</si>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</sst>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9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8" fontId="7" fillId="11" borderId="6" xfId="5" applyNumberFormat="1" applyFont="1" applyFill="1" applyBorder="1" applyAlignment="1"/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178" fontId="7" fillId="11" borderId="68" xfId="5" applyNumberFormat="1" applyFont="1" applyFill="1" applyBorder="1" applyAlignment="1"/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3"/>
  <sheetViews>
    <sheetView zoomScaleNormal="100" zoomScaleSheetLayoutView="70" workbookViewId="0">
      <pane ySplit="5" topLeftCell="A207" activePane="bottomLeft" state="frozen"/>
      <selection pane="bottomLeft" activeCell="N213" activeCellId="1" sqref="H213 N213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95" t="s">
        <v>291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U2" s="117" t="s">
        <v>168</v>
      </c>
    </row>
    <row r="3" spans="1:21">
      <c r="A3" s="367" t="s">
        <v>65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U3" s="492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U4" s="493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94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customHeight="1" thickTop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7" customFormat="1" ht="18" customHeight="1">
      <c r="A185" s="468" t="s">
        <v>203</v>
      </c>
      <c r="B185" s="160">
        <v>93467</v>
      </c>
      <c r="C185" s="160">
        <v>17077</v>
      </c>
      <c r="D185" s="160">
        <v>8826</v>
      </c>
      <c r="E185" s="160">
        <v>781</v>
      </c>
      <c r="F185" s="160">
        <v>8251</v>
      </c>
      <c r="G185" s="160">
        <v>1738</v>
      </c>
      <c r="H185" s="160">
        <v>6513</v>
      </c>
      <c r="I185" s="160">
        <v>76390</v>
      </c>
      <c r="J185" s="160">
        <v>11618</v>
      </c>
      <c r="K185" s="160">
        <v>6724</v>
      </c>
      <c r="L185" s="160">
        <v>64772</v>
      </c>
      <c r="M185" s="160">
        <v>26561</v>
      </c>
      <c r="N185" s="160">
        <v>38211</v>
      </c>
      <c r="O185" s="160">
        <v>20444</v>
      </c>
      <c r="P185" s="160">
        <v>7505</v>
      </c>
      <c r="Q185" s="160">
        <v>73023</v>
      </c>
      <c r="R185" s="160">
        <v>28298</v>
      </c>
      <c r="S185" s="290">
        <v>44724</v>
      </c>
      <c r="T185" s="172"/>
      <c r="U185" s="170"/>
      <c r="Y185" s="164"/>
    </row>
    <row r="186" spans="1:25" s="457" customFormat="1" ht="18" customHeight="1">
      <c r="A186" s="475" t="s">
        <v>204</v>
      </c>
      <c r="B186" s="417">
        <v>131559</v>
      </c>
      <c r="C186" s="417">
        <v>35993</v>
      </c>
      <c r="D186" s="417">
        <v>22922</v>
      </c>
      <c r="E186" s="417">
        <v>358</v>
      </c>
      <c r="F186" s="417">
        <v>13071</v>
      </c>
      <c r="G186" s="417">
        <v>2270</v>
      </c>
      <c r="H186" s="417">
        <v>10801</v>
      </c>
      <c r="I186" s="417">
        <v>95566</v>
      </c>
      <c r="J186" s="417">
        <v>9197</v>
      </c>
      <c r="K186" s="417">
        <v>5015</v>
      </c>
      <c r="L186" s="417">
        <v>86369</v>
      </c>
      <c r="M186" s="417">
        <v>52669</v>
      </c>
      <c r="N186" s="417">
        <v>33699</v>
      </c>
      <c r="O186" s="417">
        <v>32119</v>
      </c>
      <c r="P186" s="417">
        <v>5374</v>
      </c>
      <c r="Q186" s="417">
        <v>99440</v>
      </c>
      <c r="R186" s="417">
        <v>54939</v>
      </c>
      <c r="S186" s="418">
        <v>44501</v>
      </c>
      <c r="T186" s="476"/>
      <c r="U186" s="477"/>
      <c r="Y186" s="458"/>
    </row>
    <row r="187" spans="1:25" s="471" customFormat="1" ht="18" customHeight="1">
      <c r="A187" s="479" t="s">
        <v>205</v>
      </c>
      <c r="B187" s="394">
        <v>225135</v>
      </c>
      <c r="C187" s="394">
        <v>102985</v>
      </c>
      <c r="D187" s="394">
        <v>47100</v>
      </c>
      <c r="E187" s="394">
        <v>946</v>
      </c>
      <c r="F187" s="394">
        <v>55885</v>
      </c>
      <c r="G187" s="394">
        <v>34500</v>
      </c>
      <c r="H187" s="394">
        <v>21385</v>
      </c>
      <c r="I187" s="394">
        <v>122150</v>
      </c>
      <c r="J187" s="394">
        <v>11596</v>
      </c>
      <c r="K187" s="394">
        <v>8066</v>
      </c>
      <c r="L187" s="394">
        <v>110554</v>
      </c>
      <c r="M187" s="394">
        <v>73397</v>
      </c>
      <c r="N187" s="394">
        <v>37156</v>
      </c>
      <c r="O187" s="394">
        <v>58696</v>
      </c>
      <c r="P187" s="394">
        <v>9012</v>
      </c>
      <c r="Q187" s="394">
        <v>166439</v>
      </c>
      <c r="R187" s="394">
        <v>107897</v>
      </c>
      <c r="S187" s="480">
        <v>58541</v>
      </c>
      <c r="T187" s="469"/>
      <c r="U187" s="470"/>
      <c r="Y187" s="472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15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5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30" t="s">
        <v>213</v>
      </c>
      <c r="B195" s="162">
        <f>C195+I195</f>
        <v>125385.9240058673</v>
      </c>
      <c r="C195" s="162">
        <v>27410.32</v>
      </c>
      <c r="D195" s="431">
        <v>15258.62</v>
      </c>
      <c r="E195" s="431">
        <v>110.38</v>
      </c>
      <c r="F195" s="162">
        <v>12151.7</v>
      </c>
      <c r="G195" s="431">
        <v>4358.1000000000004</v>
      </c>
      <c r="H195" s="431">
        <v>7793.6</v>
      </c>
      <c r="I195" s="162">
        <v>97975.604005867295</v>
      </c>
      <c r="J195" s="431">
        <v>33823.235223295844</v>
      </c>
      <c r="K195" s="431">
        <v>1482.41</v>
      </c>
      <c r="L195" s="431">
        <v>64152.368782571451</v>
      </c>
      <c r="M195" s="431">
        <v>29999.658918388057</v>
      </c>
      <c r="N195" s="431">
        <v>34152.709864183395</v>
      </c>
      <c r="O195" s="431">
        <v>49081.855223295846</v>
      </c>
      <c r="P195" s="431">
        <v>1592.79</v>
      </c>
      <c r="Q195" s="431">
        <v>76304.068782571456</v>
      </c>
      <c r="R195" s="431">
        <v>34357.758918388055</v>
      </c>
      <c r="S195" s="432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0">
        <v>14862.85</v>
      </c>
      <c r="E196" s="380">
        <v>254.03</v>
      </c>
      <c r="F196" s="380">
        <v>13803.37</v>
      </c>
      <c r="G196" s="380">
        <v>8415.4699999999993</v>
      </c>
      <c r="H196" s="380">
        <v>5387.9</v>
      </c>
      <c r="I196" s="380">
        <v>77011.422620051264</v>
      </c>
      <c r="J196" s="380">
        <v>17137.330317770487</v>
      </c>
      <c r="K196" s="380">
        <v>2855.88</v>
      </c>
      <c r="L196" s="380">
        <v>59874.092302280776</v>
      </c>
      <c r="M196" s="380">
        <v>37227.064577347388</v>
      </c>
      <c r="N196" s="380">
        <v>22647.027724933392</v>
      </c>
      <c r="O196" s="380">
        <v>32000.18031777049</v>
      </c>
      <c r="P196" s="380">
        <v>3109.91</v>
      </c>
      <c r="Q196" s="380">
        <v>73677.462302280779</v>
      </c>
      <c r="R196" s="380">
        <v>45642.534577347382</v>
      </c>
      <c r="S196" s="381">
        <v>28034.92772493339</v>
      </c>
      <c r="T196" s="354"/>
      <c r="U196" s="160"/>
      <c r="Y196" s="164"/>
    </row>
    <row r="197" spans="1:25" s="157" customFormat="1" ht="18" customHeight="1">
      <c r="A197" s="430" t="s">
        <v>215</v>
      </c>
      <c r="B197" s="406">
        <v>127234</v>
      </c>
      <c r="C197" s="406">
        <v>32259</v>
      </c>
      <c r="D197" s="407">
        <v>21097</v>
      </c>
      <c r="E197" s="407">
        <v>205</v>
      </c>
      <c r="F197" s="407">
        <v>11162</v>
      </c>
      <c r="G197" s="407">
        <v>6121</v>
      </c>
      <c r="H197" s="407">
        <v>5041</v>
      </c>
      <c r="I197" s="407">
        <v>94975</v>
      </c>
      <c r="J197" s="407">
        <v>20503</v>
      </c>
      <c r="K197" s="407">
        <v>17178</v>
      </c>
      <c r="L197" s="407">
        <v>74472</v>
      </c>
      <c r="M197" s="407">
        <v>44015</v>
      </c>
      <c r="N197" s="407">
        <v>30458</v>
      </c>
      <c r="O197" s="407">
        <v>41600</v>
      </c>
      <c r="P197" s="407">
        <v>17383</v>
      </c>
      <c r="Q197" s="407">
        <v>85635</v>
      </c>
      <c r="R197" s="407">
        <v>50136</v>
      </c>
      <c r="S197" s="432">
        <v>35499</v>
      </c>
      <c r="T197" s="354"/>
      <c r="U197" s="160"/>
      <c r="Y197" s="164"/>
    </row>
    <row r="198" spans="1:25" s="157" customFormat="1" ht="18" customHeight="1">
      <c r="A198" s="385" t="s">
        <v>216</v>
      </c>
      <c r="B198" s="160">
        <v>117065.46324823919</v>
      </c>
      <c r="C198" s="160">
        <v>27166.65</v>
      </c>
      <c r="D198" s="380">
        <v>14290.5</v>
      </c>
      <c r="E198" s="380">
        <v>419.49</v>
      </c>
      <c r="F198" s="380">
        <v>12876.15</v>
      </c>
      <c r="G198" s="380">
        <v>5379.16</v>
      </c>
      <c r="H198" s="380">
        <v>7496.99</v>
      </c>
      <c r="I198" s="380">
        <v>89898.813248239196</v>
      </c>
      <c r="J198" s="380">
        <v>8561.8147796550074</v>
      </c>
      <c r="K198" s="380">
        <v>6033.57</v>
      </c>
      <c r="L198" s="380">
        <v>81336.998468584192</v>
      </c>
      <c r="M198" s="380">
        <v>42794.937716292414</v>
      </c>
      <c r="N198" s="380">
        <v>38542.060752291793</v>
      </c>
      <c r="O198" s="380">
        <v>22852.314779655007</v>
      </c>
      <c r="P198" s="380">
        <v>6453.06</v>
      </c>
      <c r="Q198" s="380">
        <v>94213.148468584201</v>
      </c>
      <c r="R198" s="380">
        <v>48174.09771629241</v>
      </c>
      <c r="S198" s="381">
        <v>46039.050752291791</v>
      </c>
      <c r="T198" s="354"/>
      <c r="U198" s="160"/>
      <c r="Y198" s="164"/>
    </row>
    <row r="199" spans="1:25" s="157" customFormat="1" ht="18" customHeight="1">
      <c r="A199" s="385" t="s">
        <v>217</v>
      </c>
      <c r="B199" s="379">
        <v>131458</v>
      </c>
      <c r="C199" s="379">
        <v>39573</v>
      </c>
      <c r="D199" s="386">
        <v>22494</v>
      </c>
      <c r="E199" s="386">
        <v>1478</v>
      </c>
      <c r="F199" s="386">
        <v>17079</v>
      </c>
      <c r="G199" s="386">
        <v>7809</v>
      </c>
      <c r="H199" s="386">
        <v>9269</v>
      </c>
      <c r="I199" s="386">
        <v>91885</v>
      </c>
      <c r="J199" s="386">
        <v>6801</v>
      </c>
      <c r="K199" s="386">
        <v>3030</v>
      </c>
      <c r="L199" s="386">
        <v>85085</v>
      </c>
      <c r="M199" s="386">
        <v>36720</v>
      </c>
      <c r="N199" s="386">
        <v>48364</v>
      </c>
      <c r="O199" s="386">
        <v>29295</v>
      </c>
      <c r="P199" s="386">
        <v>4508</v>
      </c>
      <c r="Q199" s="386">
        <v>102163</v>
      </c>
      <c r="R199" s="386">
        <v>44530</v>
      </c>
      <c r="S199" s="381">
        <v>57633</v>
      </c>
      <c r="T199" s="378"/>
      <c r="U199" s="379"/>
      <c r="Y199" s="164"/>
    </row>
    <row r="200" spans="1:25" s="150" customFormat="1" ht="18" customHeight="1">
      <c r="A200" s="467" t="s">
        <v>218</v>
      </c>
      <c r="B200" s="451">
        <v>224237</v>
      </c>
      <c r="C200" s="451">
        <v>95935</v>
      </c>
      <c r="D200" s="473">
        <v>53030</v>
      </c>
      <c r="E200" s="473">
        <v>1015</v>
      </c>
      <c r="F200" s="473">
        <v>42904</v>
      </c>
      <c r="G200" s="473">
        <v>26483</v>
      </c>
      <c r="H200" s="473">
        <v>16421</v>
      </c>
      <c r="I200" s="473">
        <v>128303</v>
      </c>
      <c r="J200" s="473">
        <v>22227</v>
      </c>
      <c r="K200" s="473">
        <v>15087</v>
      </c>
      <c r="L200" s="473">
        <v>106076</v>
      </c>
      <c r="M200" s="473">
        <v>60495</v>
      </c>
      <c r="N200" s="473">
        <v>45581</v>
      </c>
      <c r="O200" s="473">
        <v>75257</v>
      </c>
      <c r="P200" s="473">
        <v>16102</v>
      </c>
      <c r="Q200" s="473">
        <v>148980</v>
      </c>
      <c r="R200" s="473">
        <v>86978</v>
      </c>
      <c r="S200" s="478">
        <v>62002</v>
      </c>
      <c r="T200" s="474"/>
      <c r="U200" s="451"/>
      <c r="Y200" s="151"/>
    </row>
    <row r="201" spans="1:25" s="356" customFormat="1" ht="18" customHeight="1">
      <c r="A201" s="296" t="s">
        <v>221</v>
      </c>
      <c r="B201" s="404">
        <f>SUM(B189:B200)</f>
        <v>1545277.0066684473</v>
      </c>
      <c r="C201" s="404">
        <f t="shared" ref="C201:S201" si="11">SUM(C189:C200)</f>
        <v>423447.34</v>
      </c>
      <c r="D201" s="404">
        <f t="shared" si="11"/>
        <v>249344.9</v>
      </c>
      <c r="E201" s="404">
        <f t="shared" si="11"/>
        <v>7108.51</v>
      </c>
      <c r="F201" s="404">
        <f t="shared" si="11"/>
        <v>174101.44</v>
      </c>
      <c r="G201" s="404">
        <f t="shared" si="11"/>
        <v>80922.070000000007</v>
      </c>
      <c r="H201" s="404">
        <f t="shared" si="11"/>
        <v>93177.37000000001</v>
      </c>
      <c r="I201" s="404">
        <f t="shared" si="11"/>
        <v>1121831.6666684472</v>
      </c>
      <c r="J201" s="404">
        <f t="shared" si="11"/>
        <v>214572.45329865726</v>
      </c>
      <c r="K201" s="404">
        <f t="shared" si="11"/>
        <v>76559.179999999993</v>
      </c>
      <c r="L201" s="404">
        <f t="shared" si="11"/>
        <v>907259.21336979</v>
      </c>
      <c r="M201" s="404">
        <f t="shared" si="11"/>
        <v>484034.39366432128</v>
      </c>
      <c r="N201" s="404">
        <f t="shared" si="11"/>
        <v>423225.81970546866</v>
      </c>
      <c r="O201" s="404">
        <f t="shared" si="11"/>
        <v>463918.35329865728</v>
      </c>
      <c r="P201" s="404">
        <f t="shared" si="11"/>
        <v>83666.69</v>
      </c>
      <c r="Q201" s="404">
        <f t="shared" si="11"/>
        <v>1081359.6533697899</v>
      </c>
      <c r="R201" s="404">
        <f t="shared" si="11"/>
        <v>564957.46366432135</v>
      </c>
      <c r="S201" s="409">
        <f t="shared" si="11"/>
        <v>516402.1897054686</v>
      </c>
      <c r="T201" s="400"/>
      <c r="U201" s="401"/>
      <c r="Y201" s="357"/>
    </row>
    <row r="202" spans="1:25" s="157" customFormat="1" ht="18" customHeight="1">
      <c r="A202" s="405" t="s">
        <v>219</v>
      </c>
      <c r="B202" s="406">
        <v>94616</v>
      </c>
      <c r="C202" s="406">
        <v>33478</v>
      </c>
      <c r="D202" s="407">
        <v>20951</v>
      </c>
      <c r="E202" s="407">
        <v>535</v>
      </c>
      <c r="F202" s="407">
        <v>12527</v>
      </c>
      <c r="G202" s="407">
        <v>6430</v>
      </c>
      <c r="H202" s="407">
        <v>6097</v>
      </c>
      <c r="I202" s="407">
        <v>61139</v>
      </c>
      <c r="J202" s="407">
        <v>12957</v>
      </c>
      <c r="K202" s="407">
        <v>5152</v>
      </c>
      <c r="L202" s="407">
        <v>48182</v>
      </c>
      <c r="M202" s="407">
        <v>27508</v>
      </c>
      <c r="N202" s="407">
        <v>20674</v>
      </c>
      <c r="O202" s="407">
        <v>33908</v>
      </c>
      <c r="P202" s="407">
        <v>5686</v>
      </c>
      <c r="Q202" s="407">
        <v>60709</v>
      </c>
      <c r="R202" s="407">
        <v>33938</v>
      </c>
      <c r="S202" s="408">
        <v>26771</v>
      </c>
      <c r="T202" s="378"/>
      <c r="U202" s="379"/>
      <c r="Y202" s="164"/>
    </row>
    <row r="203" spans="1:25" s="157" customFormat="1" ht="18" customHeight="1">
      <c r="A203" s="385" t="s">
        <v>222</v>
      </c>
      <c r="B203" s="160">
        <v>85927.019510711427</v>
      </c>
      <c r="C203" s="380">
        <v>28257.33</v>
      </c>
      <c r="D203" s="380">
        <v>19142.16</v>
      </c>
      <c r="E203" s="380">
        <v>1876.55</v>
      </c>
      <c r="F203" s="380">
        <v>9115.17</v>
      </c>
      <c r="G203" s="380">
        <v>1627.69</v>
      </c>
      <c r="H203" s="380">
        <v>7487.48</v>
      </c>
      <c r="I203" s="380">
        <v>57669.68951071144</v>
      </c>
      <c r="J203" s="380">
        <v>8242.087003426599</v>
      </c>
      <c r="K203" s="380">
        <v>3242.4</v>
      </c>
      <c r="L203" s="380">
        <v>49427.602507284842</v>
      </c>
      <c r="M203" s="380">
        <v>24998.723768429321</v>
      </c>
      <c r="N203" s="380">
        <v>24428.878738855514</v>
      </c>
      <c r="O203" s="380">
        <v>27384.247003426597</v>
      </c>
      <c r="P203" s="380">
        <v>5118.95</v>
      </c>
      <c r="Q203" s="380">
        <v>58542.772507284841</v>
      </c>
      <c r="R203" s="380">
        <v>26626.413768429324</v>
      </c>
      <c r="S203" s="381">
        <v>31916.358738855513</v>
      </c>
      <c r="T203" s="378"/>
      <c r="U203" s="379"/>
      <c r="Y203" s="164"/>
    </row>
    <row r="204" spans="1:25" s="356" customFormat="1" ht="18" customHeight="1">
      <c r="A204" s="382" t="s">
        <v>223</v>
      </c>
      <c r="B204" s="401">
        <v>159783</v>
      </c>
      <c r="C204" s="402">
        <v>34428</v>
      </c>
      <c r="D204" s="402">
        <v>23516</v>
      </c>
      <c r="E204" s="402">
        <v>1919</v>
      </c>
      <c r="F204" s="402">
        <v>10912</v>
      </c>
      <c r="G204" s="402">
        <v>3304</v>
      </c>
      <c r="H204" s="402">
        <v>7608</v>
      </c>
      <c r="I204" s="402">
        <v>125355</v>
      </c>
      <c r="J204" s="402">
        <v>38869</v>
      </c>
      <c r="K204" s="402">
        <v>8907</v>
      </c>
      <c r="L204" s="402">
        <v>86486</v>
      </c>
      <c r="M204" s="402">
        <v>55539</v>
      </c>
      <c r="N204" s="402">
        <v>30947</v>
      </c>
      <c r="O204" s="402">
        <v>62385</v>
      </c>
      <c r="P204" s="402">
        <v>10825</v>
      </c>
      <c r="Q204" s="402">
        <v>97398</v>
      </c>
      <c r="R204" s="402">
        <v>58844</v>
      </c>
      <c r="S204" s="403">
        <v>38554</v>
      </c>
      <c r="T204" s="400"/>
      <c r="U204" s="401"/>
      <c r="Y204" s="357"/>
    </row>
    <row r="205" spans="1:25" s="157" customFormat="1" ht="18" customHeight="1">
      <c r="A205" s="385" t="s">
        <v>224</v>
      </c>
      <c r="B205" s="379">
        <v>140188</v>
      </c>
      <c r="C205" s="386">
        <v>28746</v>
      </c>
      <c r="D205" s="386">
        <v>19652</v>
      </c>
      <c r="E205" s="386">
        <v>345</v>
      </c>
      <c r="F205" s="386">
        <v>9094</v>
      </c>
      <c r="G205" s="386">
        <v>2403</v>
      </c>
      <c r="H205" s="386">
        <v>6691</v>
      </c>
      <c r="I205" s="386">
        <v>111442</v>
      </c>
      <c r="J205" s="386">
        <v>10456</v>
      </c>
      <c r="K205" s="386">
        <v>6071</v>
      </c>
      <c r="L205" s="386">
        <v>100985</v>
      </c>
      <c r="M205" s="386">
        <v>61146</v>
      </c>
      <c r="N205" s="386">
        <v>39839</v>
      </c>
      <c r="O205" s="386">
        <v>30108</v>
      </c>
      <c r="P205" s="386">
        <v>6416</v>
      </c>
      <c r="Q205" s="386">
        <v>110080</v>
      </c>
      <c r="R205" s="386">
        <v>63549</v>
      </c>
      <c r="S205" s="433">
        <v>46531</v>
      </c>
      <c r="T205" s="378"/>
      <c r="U205" s="379"/>
      <c r="Y205" s="164"/>
    </row>
    <row r="206" spans="1:25" s="356" customFormat="1" ht="18" customHeight="1">
      <c r="A206" s="382" t="s">
        <v>225</v>
      </c>
      <c r="B206" s="401">
        <v>111384</v>
      </c>
      <c r="C206" s="402">
        <v>25130</v>
      </c>
      <c r="D206" s="402">
        <v>16376</v>
      </c>
      <c r="E206" s="402">
        <v>398</v>
      </c>
      <c r="F206" s="402">
        <v>8753</v>
      </c>
      <c r="G206" s="402">
        <v>2211</v>
      </c>
      <c r="H206" s="402">
        <v>6542</v>
      </c>
      <c r="I206" s="402">
        <v>86254</v>
      </c>
      <c r="J206" s="402">
        <v>11872</v>
      </c>
      <c r="K206" s="402">
        <v>3100</v>
      </c>
      <c r="L206" s="402">
        <v>74382</v>
      </c>
      <c r="M206" s="402">
        <v>42691</v>
      </c>
      <c r="N206" s="402">
        <v>31691</v>
      </c>
      <c r="O206" s="402">
        <v>28248</v>
      </c>
      <c r="P206" s="402">
        <v>3498</v>
      </c>
      <c r="Q206" s="402">
        <v>83136</v>
      </c>
      <c r="R206" s="402">
        <v>44902</v>
      </c>
      <c r="S206" s="403">
        <v>38233</v>
      </c>
      <c r="T206" s="400"/>
      <c r="U206" s="401"/>
      <c r="Y206" s="357"/>
    </row>
    <row r="207" spans="1:25" s="157" customFormat="1" ht="18" customHeight="1">
      <c r="A207" s="385" t="s">
        <v>226</v>
      </c>
      <c r="B207" s="379">
        <v>128926.25406726528</v>
      </c>
      <c r="C207" s="386">
        <v>34546</v>
      </c>
      <c r="D207" s="386">
        <v>23066.1</v>
      </c>
      <c r="E207" s="386">
        <v>537.94000000000005</v>
      </c>
      <c r="F207" s="386">
        <v>11479.9</v>
      </c>
      <c r="G207" s="386">
        <v>2237.1999999999998</v>
      </c>
      <c r="H207" s="386">
        <v>9242.7000000000007</v>
      </c>
      <c r="I207" s="386">
        <v>94380.254067265283</v>
      </c>
      <c r="J207" s="386">
        <v>12010.710843488983</v>
      </c>
      <c r="K207" s="386">
        <v>8318.85</v>
      </c>
      <c r="L207" s="386">
        <v>82369.543223776302</v>
      </c>
      <c r="M207" s="386">
        <v>41087.409653282397</v>
      </c>
      <c r="N207" s="386">
        <v>41282.133570493897</v>
      </c>
      <c r="O207" s="386">
        <v>35076.810843488987</v>
      </c>
      <c r="P207" s="386">
        <v>8856.7900000000009</v>
      </c>
      <c r="Q207" s="386">
        <v>93849.443223776296</v>
      </c>
      <c r="R207" s="386">
        <v>43324.609653282401</v>
      </c>
      <c r="S207" s="433">
        <v>50524.833570493895</v>
      </c>
      <c r="T207" s="378"/>
      <c r="U207" s="379"/>
      <c r="Y207" s="164"/>
    </row>
    <row r="208" spans="1:25" s="356" customFormat="1" ht="18" customHeight="1">
      <c r="A208" s="434" t="s">
        <v>227</v>
      </c>
      <c r="B208" s="401">
        <v>103291.68269506968</v>
      </c>
      <c r="C208" s="402">
        <v>26836.94</v>
      </c>
      <c r="D208" s="402">
        <v>12674.39</v>
      </c>
      <c r="E208" s="402">
        <v>598.71</v>
      </c>
      <c r="F208" s="402">
        <v>14162.55</v>
      </c>
      <c r="G208" s="402">
        <v>6054.9</v>
      </c>
      <c r="H208" s="402">
        <v>8107.65</v>
      </c>
      <c r="I208" s="402">
        <v>76454.742695069697</v>
      </c>
      <c r="J208" s="402">
        <v>8362.2768959554778</v>
      </c>
      <c r="K208" s="402">
        <v>2531.02</v>
      </c>
      <c r="L208" s="402">
        <v>68092.465799114216</v>
      </c>
      <c r="M208" s="402">
        <v>30521.842459997089</v>
      </c>
      <c r="N208" s="402">
        <v>37570.623339117126</v>
      </c>
      <c r="O208" s="402">
        <v>21036.666895955481</v>
      </c>
      <c r="P208" s="402">
        <v>3129.73</v>
      </c>
      <c r="Q208" s="402">
        <v>82255.015799114219</v>
      </c>
      <c r="R208" s="402">
        <v>36576.742459997091</v>
      </c>
      <c r="S208" s="435">
        <v>45678.273339117135</v>
      </c>
      <c r="T208" s="400"/>
      <c r="U208" s="401"/>
      <c r="Y208" s="357"/>
    </row>
    <row r="209" spans="1:25" s="157" customFormat="1" ht="18" customHeight="1">
      <c r="A209" s="436" t="s">
        <v>228</v>
      </c>
      <c r="B209" s="379">
        <v>89985.290612361903</v>
      </c>
      <c r="C209" s="386">
        <v>28810.92</v>
      </c>
      <c r="D209" s="386">
        <v>11055.31</v>
      </c>
      <c r="E209" s="386">
        <v>899.95398558943998</v>
      </c>
      <c r="F209" s="386">
        <v>17755.61</v>
      </c>
      <c r="G209" s="386">
        <v>11130.5</v>
      </c>
      <c r="H209" s="386">
        <v>6625.11</v>
      </c>
      <c r="I209" s="386">
        <v>61174.370612361898</v>
      </c>
      <c r="J209" s="386">
        <v>15066.894072410207</v>
      </c>
      <c r="K209" s="386">
        <v>9224.6139855894398</v>
      </c>
      <c r="L209" s="386">
        <v>46107.476539951691</v>
      </c>
      <c r="M209" s="386">
        <v>22096.155732286497</v>
      </c>
      <c r="N209" s="386">
        <v>24011.32080766519</v>
      </c>
      <c r="O209" s="386">
        <v>26122.204072410204</v>
      </c>
      <c r="P209" s="386">
        <v>10124.56797117888</v>
      </c>
      <c r="Q209" s="386">
        <v>63863.086539951692</v>
      </c>
      <c r="R209" s="386">
        <v>33226.655732286497</v>
      </c>
      <c r="S209" s="437">
        <v>30636.430807665191</v>
      </c>
      <c r="T209" s="378"/>
      <c r="U209" s="379"/>
      <c r="Y209" s="164"/>
    </row>
    <row r="210" spans="1:25" s="157" customFormat="1" ht="18" customHeight="1">
      <c r="A210" s="436" t="s">
        <v>230</v>
      </c>
      <c r="B210" s="379">
        <v>152749</v>
      </c>
      <c r="C210" s="386">
        <v>37936</v>
      </c>
      <c r="D210" s="386">
        <v>23735</v>
      </c>
      <c r="E210" s="386">
        <v>292</v>
      </c>
      <c r="F210" s="386">
        <v>14201</v>
      </c>
      <c r="G210" s="386">
        <v>4152</v>
      </c>
      <c r="H210" s="386">
        <v>10049</v>
      </c>
      <c r="I210" s="386">
        <v>114813</v>
      </c>
      <c r="J210" s="386">
        <v>37839</v>
      </c>
      <c r="K210" s="386">
        <v>1364</v>
      </c>
      <c r="L210" s="386">
        <v>76973</v>
      </c>
      <c r="M210" s="386">
        <v>44258</v>
      </c>
      <c r="N210" s="386">
        <v>32715</v>
      </c>
      <c r="O210" s="386">
        <v>61575</v>
      </c>
      <c r="P210" s="386">
        <v>1656</v>
      </c>
      <c r="Q210" s="386">
        <v>91174</v>
      </c>
      <c r="R210" s="386">
        <v>48410</v>
      </c>
      <c r="S210" s="437">
        <v>42764</v>
      </c>
      <c r="T210" s="378"/>
      <c r="U210" s="379"/>
      <c r="Y210" s="164"/>
    </row>
    <row r="211" spans="1:25" s="157" customFormat="1" ht="18" customHeight="1">
      <c r="A211" s="436" t="s">
        <v>289</v>
      </c>
      <c r="B211" s="379">
        <v>159252.84726493817</v>
      </c>
      <c r="C211" s="386">
        <v>27698.9</v>
      </c>
      <c r="D211" s="386">
        <v>16801.77</v>
      </c>
      <c r="E211" s="386">
        <v>8560.4</v>
      </c>
      <c r="F211" s="386">
        <v>10897.13</v>
      </c>
      <c r="G211" s="386">
        <v>688.9</v>
      </c>
      <c r="H211" s="386">
        <v>10208.23</v>
      </c>
      <c r="I211" s="386">
        <v>131553.94726493818</v>
      </c>
      <c r="J211" s="386">
        <v>14616.888800767627</v>
      </c>
      <c r="K211" s="386">
        <v>430.15</v>
      </c>
      <c r="L211" s="386">
        <v>116937.05846417056</v>
      </c>
      <c r="M211" s="386">
        <v>76985.136406871665</v>
      </c>
      <c r="N211" s="386">
        <v>39951.922057298907</v>
      </c>
      <c r="O211" s="386">
        <v>31418.658800767629</v>
      </c>
      <c r="P211" s="386">
        <v>8990.5499999999993</v>
      </c>
      <c r="Q211" s="386">
        <v>127834.18846417057</v>
      </c>
      <c r="R211" s="386">
        <v>77674.036406871659</v>
      </c>
      <c r="S211" s="437">
        <v>50160.152057298903</v>
      </c>
      <c r="T211" s="378"/>
      <c r="U211" s="379"/>
      <c r="Y211" s="164"/>
    </row>
    <row r="212" spans="1:25" s="157" customFormat="1" ht="18" customHeight="1">
      <c r="A212" s="436" t="s">
        <v>290</v>
      </c>
      <c r="B212" s="379">
        <v>152972</v>
      </c>
      <c r="C212" s="386">
        <v>41406</v>
      </c>
      <c r="D212" s="386">
        <v>21184</v>
      </c>
      <c r="E212" s="386">
        <v>719</v>
      </c>
      <c r="F212" s="386">
        <v>20222</v>
      </c>
      <c r="G212" s="386">
        <v>9514</v>
      </c>
      <c r="H212" s="386">
        <v>10708</v>
      </c>
      <c r="I212" s="386">
        <v>111566</v>
      </c>
      <c r="J212" s="386">
        <v>19773</v>
      </c>
      <c r="K212" s="386">
        <v>13722</v>
      </c>
      <c r="L212" s="386">
        <v>91793</v>
      </c>
      <c r="M212" s="386">
        <v>48563</v>
      </c>
      <c r="N212" s="386">
        <v>43229.784235800595</v>
      </c>
      <c r="O212" s="386">
        <v>40957</v>
      </c>
      <c r="P212" s="386">
        <v>14441</v>
      </c>
      <c r="Q212" s="386">
        <v>112015</v>
      </c>
      <c r="R212" s="386">
        <v>58077</v>
      </c>
      <c r="S212" s="437">
        <v>53938</v>
      </c>
      <c r="T212" s="378"/>
      <c r="U212" s="379"/>
      <c r="Y212" s="164"/>
    </row>
    <row r="213" spans="1:25" s="412" customFormat="1" ht="18" customHeight="1">
      <c r="A213" s="428" t="s">
        <v>292</v>
      </c>
      <c r="B213" s="419">
        <v>281276.93506546778</v>
      </c>
      <c r="C213" s="425">
        <v>133417.93</v>
      </c>
      <c r="D213" s="425">
        <v>72482.52</v>
      </c>
      <c r="E213" s="425">
        <v>1948.29</v>
      </c>
      <c r="F213" s="425">
        <v>60935.41</v>
      </c>
      <c r="G213" s="425">
        <v>38120.589999999997</v>
      </c>
      <c r="H213" s="425">
        <v>22814.82</v>
      </c>
      <c r="I213" s="425">
        <v>147859.00506546779</v>
      </c>
      <c r="J213" s="425">
        <v>24108.657206381969</v>
      </c>
      <c r="K213" s="425">
        <v>13997.79</v>
      </c>
      <c r="L213" s="425">
        <v>123750.34785908581</v>
      </c>
      <c r="M213" s="425">
        <v>91021.763453225431</v>
      </c>
      <c r="N213" s="425">
        <v>32728.584405860369</v>
      </c>
      <c r="O213" s="425">
        <v>96591.177206381966</v>
      </c>
      <c r="P213" s="425">
        <v>15946.08</v>
      </c>
      <c r="Q213" s="425">
        <v>184685.7578590858</v>
      </c>
      <c r="R213" s="425">
        <v>129142.35345322544</v>
      </c>
      <c r="S213" s="429">
        <v>55543.404405860369</v>
      </c>
      <c r="T213" s="464"/>
      <c r="U213" s="419"/>
      <c r="Y213" s="410"/>
    </row>
    <row r="214" spans="1:25" s="182" customFormat="1" ht="18" customHeight="1">
      <c r="A214" s="364" t="s">
        <v>155</v>
      </c>
      <c r="B214" s="365">
        <f>(B213-B212)/B212*100</f>
        <v>83.874784317043506</v>
      </c>
      <c r="C214" s="365">
        <f t="shared" ref="C214:S214" si="12">(C213-C212)/C212*100</f>
        <v>222.21883301936916</v>
      </c>
      <c r="D214" s="365">
        <f t="shared" si="12"/>
        <v>242.15691087613297</v>
      </c>
      <c r="E214" s="365">
        <f t="shared" si="12"/>
        <v>170.97218358831711</v>
      </c>
      <c r="F214" s="365">
        <f t="shared" si="12"/>
        <v>201.33226189298784</v>
      </c>
      <c r="G214" s="365">
        <f t="shared" si="12"/>
        <v>300.67889426108889</v>
      </c>
      <c r="H214" s="365">
        <f t="shared" si="12"/>
        <v>113.06331714605902</v>
      </c>
      <c r="I214" s="365">
        <f t="shared" si="12"/>
        <v>32.530524591244458</v>
      </c>
      <c r="J214" s="365">
        <f t="shared" si="12"/>
        <v>21.927159289849641</v>
      </c>
      <c r="K214" s="365">
        <f t="shared" si="12"/>
        <v>2.0098382160035047</v>
      </c>
      <c r="L214" s="365">
        <f t="shared" si="12"/>
        <v>34.814580478997108</v>
      </c>
      <c r="M214" s="365">
        <f t="shared" si="12"/>
        <v>87.430272951064453</v>
      </c>
      <c r="N214" s="365">
        <f t="shared" si="12"/>
        <v>-24.291585108684615</v>
      </c>
      <c r="O214" s="365">
        <f t="shared" si="12"/>
        <v>135.83557684005655</v>
      </c>
      <c r="P214" s="365">
        <f t="shared" si="12"/>
        <v>10.422269925905407</v>
      </c>
      <c r="Q214" s="365">
        <f t="shared" si="12"/>
        <v>64.87591649251064</v>
      </c>
      <c r="R214" s="365">
        <f t="shared" si="12"/>
        <v>122.3640226823449</v>
      </c>
      <c r="S214" s="365">
        <f t="shared" si="12"/>
        <v>2.9763884568585572</v>
      </c>
      <c r="T214" s="365" t="e">
        <f t="shared" ref="T214:U214" si="13">(T211-T210)/T210*100</f>
        <v>#DIV/0!</v>
      </c>
      <c r="U214" s="365" t="e">
        <f t="shared" si="13"/>
        <v>#DIV/0!</v>
      </c>
    </row>
    <row r="215" spans="1:25" s="183" customFormat="1" ht="18" customHeight="1">
      <c r="A215" s="299" t="s">
        <v>156</v>
      </c>
      <c r="B215" s="131">
        <f>(B213-B200)/B200*100</f>
        <v>25.437343108170278</v>
      </c>
      <c r="C215" s="420">
        <f t="shared" ref="C215:S215" si="14">(C213-C200)/C200*100</f>
        <v>39.071173190180843</v>
      </c>
      <c r="D215" s="420">
        <f t="shared" si="14"/>
        <v>36.682104469168401</v>
      </c>
      <c r="E215" s="420">
        <f t="shared" si="14"/>
        <v>91.949753694581275</v>
      </c>
      <c r="F215" s="420">
        <f t="shared" si="14"/>
        <v>42.027340108148429</v>
      </c>
      <c r="G215" s="420">
        <f t="shared" si="14"/>
        <v>43.943624211758475</v>
      </c>
      <c r="H215" s="420">
        <f t="shared" si="14"/>
        <v>38.93684915656781</v>
      </c>
      <c r="I215" s="420">
        <f t="shared" si="14"/>
        <v>15.24204817149076</v>
      </c>
      <c r="J215" s="420">
        <f t="shared" si="14"/>
        <v>8.4656373166957728</v>
      </c>
      <c r="K215" s="420">
        <f t="shared" si="14"/>
        <v>-7.2195267448796923</v>
      </c>
      <c r="L215" s="420">
        <f t="shared" si="14"/>
        <v>16.661966758819915</v>
      </c>
      <c r="M215" s="420">
        <f t="shared" si="14"/>
        <v>50.461630635962365</v>
      </c>
      <c r="N215" s="420">
        <f t="shared" si="14"/>
        <v>-28.196870613061652</v>
      </c>
      <c r="O215" s="420">
        <f t="shared" si="14"/>
        <v>28.348428991830616</v>
      </c>
      <c r="P215" s="420">
        <f t="shared" si="14"/>
        <v>-0.96832691591106734</v>
      </c>
      <c r="Q215" s="420">
        <f t="shared" si="14"/>
        <v>23.966812900446907</v>
      </c>
      <c r="R215" s="420">
        <f t="shared" si="14"/>
        <v>48.477032644146156</v>
      </c>
      <c r="S215" s="420">
        <f t="shared" si="14"/>
        <v>-10.416753643656062</v>
      </c>
      <c r="T215" s="420" t="e">
        <f t="shared" ref="T215:U215" si="15">(T211-T198)/T198*100</f>
        <v>#DIV/0!</v>
      </c>
      <c r="U215" s="420" t="e">
        <f t="shared" si="15"/>
        <v>#DIV/0!</v>
      </c>
    </row>
    <row r="216" spans="1:25" s="182" customFormat="1" ht="18" customHeight="1" thickBot="1">
      <c r="A216" s="300" t="s">
        <v>220</v>
      </c>
      <c r="B216" s="301">
        <f>(B213-B187)/B187*100</f>
        <v>24.937008934846997</v>
      </c>
      <c r="C216" s="424">
        <f t="shared" ref="C216:S216" si="16">(C213-C187)/C187*100</f>
        <v>29.550837500606882</v>
      </c>
      <c r="D216" s="424">
        <f t="shared" si="16"/>
        <v>53.890700636942682</v>
      </c>
      <c r="E216" s="424">
        <f t="shared" si="16"/>
        <v>105.95031712473573</v>
      </c>
      <c r="F216" s="424">
        <f t="shared" si="16"/>
        <v>9.0371477140556564</v>
      </c>
      <c r="G216" s="424">
        <f t="shared" si="16"/>
        <v>10.494463768115931</v>
      </c>
      <c r="H216" s="424">
        <f t="shared" si="16"/>
        <v>6.6860883797054003</v>
      </c>
      <c r="I216" s="424">
        <f t="shared" si="16"/>
        <v>21.047077417493075</v>
      </c>
      <c r="J216" s="424">
        <f t="shared" si="16"/>
        <v>107.90494313885797</v>
      </c>
      <c r="K216" s="424">
        <f t="shared" si="16"/>
        <v>73.540664517728743</v>
      </c>
      <c r="L216" s="424">
        <f t="shared" si="16"/>
        <v>11.936563000059532</v>
      </c>
      <c r="M216" s="424">
        <f t="shared" si="16"/>
        <v>24.012920764098574</v>
      </c>
      <c r="N216" s="424">
        <f t="shared" si="16"/>
        <v>-11.915748719290642</v>
      </c>
      <c r="O216" s="424">
        <f t="shared" si="16"/>
        <v>64.561771170747534</v>
      </c>
      <c r="P216" s="424">
        <f t="shared" si="16"/>
        <v>76.942743009320907</v>
      </c>
      <c r="Q216" s="424">
        <f t="shared" si="16"/>
        <v>10.963030214724796</v>
      </c>
      <c r="R216" s="424">
        <f t="shared" si="16"/>
        <v>19.690402377476151</v>
      </c>
      <c r="S216" s="424">
        <f t="shared" si="16"/>
        <v>-5.1205063018049426</v>
      </c>
      <c r="T216" s="424" t="e">
        <f t="shared" ref="T216:U216" si="17">(T211-T185)/T185*100</f>
        <v>#DIV/0!</v>
      </c>
      <c r="U216" s="424" t="e">
        <f t="shared" si="17"/>
        <v>#DIV/0!</v>
      </c>
    </row>
    <row r="217" spans="1:25" s="182" customFormat="1" ht="5.25" customHeight="1">
      <c r="A217" s="185"/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</row>
    <row r="218" spans="1:25" s="187" customFormat="1" ht="22.5" customHeight="1">
      <c r="A218" s="496" t="s">
        <v>293</v>
      </c>
      <c r="B218" s="496"/>
      <c r="C218" s="496"/>
      <c r="D218" s="496"/>
      <c r="E218" s="496"/>
      <c r="F218" s="496"/>
      <c r="G218" s="496"/>
      <c r="H218" s="496"/>
      <c r="I218" s="496"/>
      <c r="J218" s="496"/>
      <c r="K218" s="496"/>
      <c r="L218" s="496"/>
      <c r="M218" s="496"/>
      <c r="N218" s="496"/>
      <c r="O218" s="496"/>
      <c r="P218" s="496"/>
      <c r="Q218" s="496"/>
      <c r="R218" s="496"/>
      <c r="S218" s="496"/>
      <c r="U218" s="188"/>
    </row>
    <row r="219" spans="1:25" s="189" customFormat="1" ht="11.25" customHeight="1">
      <c r="A219" s="5" t="s">
        <v>65</v>
      </c>
      <c r="B219" s="6" t="s">
        <v>0</v>
      </c>
      <c r="C219" s="304" t="s">
        <v>1</v>
      </c>
      <c r="D219" s="304"/>
      <c r="E219" s="304"/>
      <c r="F219" s="304"/>
      <c r="G219" s="304"/>
      <c r="H219" s="305"/>
      <c r="I219" s="315" t="s">
        <v>2</v>
      </c>
      <c r="J219" s="315"/>
      <c r="K219" s="315"/>
      <c r="L219" s="315"/>
      <c r="M219" s="315"/>
      <c r="N219" s="343"/>
      <c r="O219" s="327" t="s">
        <v>3</v>
      </c>
      <c r="P219" s="327"/>
      <c r="Q219" s="328" t="s">
        <v>4</v>
      </c>
      <c r="R219" s="327"/>
      <c r="S219" s="329"/>
      <c r="U219" s="190"/>
    </row>
    <row r="220" spans="1:25" s="189" customFormat="1" ht="11.25" customHeight="1">
      <c r="A220" s="7"/>
      <c r="B220" s="8"/>
      <c r="C220" s="338"/>
      <c r="D220" s="307" t="s">
        <v>3</v>
      </c>
      <c r="E220" s="308"/>
      <c r="F220" s="307" t="s">
        <v>4</v>
      </c>
      <c r="G220" s="304"/>
      <c r="H220" s="305"/>
      <c r="I220" s="317"/>
      <c r="J220" s="318" t="s">
        <v>3</v>
      </c>
      <c r="K220" s="319"/>
      <c r="L220" s="320" t="s">
        <v>4</v>
      </c>
      <c r="M220" s="315"/>
      <c r="N220" s="316"/>
      <c r="O220" s="345"/>
      <c r="P220" s="346"/>
      <c r="Q220" s="347"/>
      <c r="R220" s="345"/>
      <c r="S220" s="348"/>
      <c r="U220" s="190"/>
    </row>
    <row r="221" spans="1:25" s="191" customFormat="1" ht="11.25" customHeight="1" thickBot="1">
      <c r="A221" s="7"/>
      <c r="B221" s="8"/>
      <c r="C221" s="338"/>
      <c r="D221" s="339"/>
      <c r="E221" s="340" t="s">
        <v>66</v>
      </c>
      <c r="F221" s="341"/>
      <c r="G221" s="342" t="s">
        <v>5</v>
      </c>
      <c r="H221" s="305" t="s">
        <v>6</v>
      </c>
      <c r="I221" s="317"/>
      <c r="J221" s="336"/>
      <c r="K221" s="320" t="s">
        <v>66</v>
      </c>
      <c r="L221" s="344"/>
      <c r="M221" s="337" t="s">
        <v>5</v>
      </c>
      <c r="N221" s="316" t="s">
        <v>6</v>
      </c>
      <c r="O221" s="348"/>
      <c r="P221" s="328" t="s">
        <v>66</v>
      </c>
      <c r="Q221" s="347"/>
      <c r="R221" s="349" t="s">
        <v>5</v>
      </c>
      <c r="S221" s="329" t="s">
        <v>6</v>
      </c>
      <c r="U221" s="192"/>
    </row>
    <row r="222" spans="1:25" ht="18" thickTop="1">
      <c r="A222" s="193" t="s">
        <v>294</v>
      </c>
      <c r="B222" s="194">
        <f>SUM(B202:B213)</f>
        <v>1660352.0292158141</v>
      </c>
      <c r="C222" s="421">
        <f t="shared" ref="C222:S222" si="18">SUM(C202:C213)</f>
        <v>480692.02</v>
      </c>
      <c r="D222" s="421">
        <f t="shared" si="18"/>
        <v>280636.25</v>
      </c>
      <c r="E222" s="421">
        <f t="shared" si="18"/>
        <v>18629.843985589439</v>
      </c>
      <c r="F222" s="421">
        <f t="shared" si="18"/>
        <v>200054.77</v>
      </c>
      <c r="G222" s="421">
        <f t="shared" si="18"/>
        <v>87873.78</v>
      </c>
      <c r="H222" s="421">
        <f t="shared" si="18"/>
        <v>112180.98999999999</v>
      </c>
      <c r="I222" s="421">
        <f t="shared" si="18"/>
        <v>1179661.0092158145</v>
      </c>
      <c r="J222" s="421">
        <f t="shared" si="18"/>
        <v>214173.51482243085</v>
      </c>
      <c r="K222" s="421">
        <f t="shared" si="18"/>
        <v>76060.823985589435</v>
      </c>
      <c r="L222" s="421">
        <f t="shared" si="18"/>
        <v>965485.49439338327</v>
      </c>
      <c r="M222" s="421">
        <f t="shared" si="18"/>
        <v>566416.03147409239</v>
      </c>
      <c r="N222" s="421">
        <f t="shared" si="18"/>
        <v>399069.24715509161</v>
      </c>
      <c r="O222" s="421">
        <f t="shared" si="18"/>
        <v>494810.76482243085</v>
      </c>
      <c r="P222" s="421">
        <f t="shared" si="18"/>
        <v>94688.667971178889</v>
      </c>
      <c r="Q222" s="421">
        <f t="shared" si="18"/>
        <v>1165542.2643933834</v>
      </c>
      <c r="R222" s="421">
        <f t="shared" si="18"/>
        <v>654290.81147409242</v>
      </c>
      <c r="S222" s="421">
        <f t="shared" si="18"/>
        <v>511250.45291929098</v>
      </c>
      <c r="T222" s="421">
        <f t="shared" ref="T222:U222" si="19">SUM(T202:T208)</f>
        <v>0</v>
      </c>
      <c r="U222" s="421">
        <f t="shared" si="19"/>
        <v>0</v>
      </c>
    </row>
    <row r="223" spans="1:25" ht="17.25">
      <c r="A223" s="350" t="s">
        <v>295</v>
      </c>
      <c r="B223" s="195">
        <f>SUM(B189:B200)</f>
        <v>1545277.0066684473</v>
      </c>
      <c r="C223" s="422">
        <f t="shared" ref="C223:S223" si="20">SUM(C189:C200)</f>
        <v>423447.34</v>
      </c>
      <c r="D223" s="422">
        <f t="shared" si="20"/>
        <v>249344.9</v>
      </c>
      <c r="E223" s="422">
        <f t="shared" si="20"/>
        <v>7108.51</v>
      </c>
      <c r="F223" s="422">
        <f t="shared" si="20"/>
        <v>174101.44</v>
      </c>
      <c r="G223" s="422">
        <f t="shared" si="20"/>
        <v>80922.070000000007</v>
      </c>
      <c r="H223" s="422">
        <f t="shared" si="20"/>
        <v>93177.37000000001</v>
      </c>
      <c r="I223" s="422">
        <f t="shared" si="20"/>
        <v>1121831.6666684472</v>
      </c>
      <c r="J223" s="422">
        <f t="shared" si="20"/>
        <v>214572.45329865726</v>
      </c>
      <c r="K223" s="422">
        <f t="shared" si="20"/>
        <v>76559.179999999993</v>
      </c>
      <c r="L223" s="422">
        <f t="shared" si="20"/>
        <v>907259.21336979</v>
      </c>
      <c r="M223" s="422">
        <f t="shared" si="20"/>
        <v>484034.39366432128</v>
      </c>
      <c r="N223" s="422">
        <f t="shared" si="20"/>
        <v>423225.81970546866</v>
      </c>
      <c r="O223" s="422">
        <f t="shared" si="20"/>
        <v>463918.35329865728</v>
      </c>
      <c r="P223" s="422">
        <f t="shared" si="20"/>
        <v>83666.69</v>
      </c>
      <c r="Q223" s="422">
        <f t="shared" si="20"/>
        <v>1081359.6533697899</v>
      </c>
      <c r="R223" s="422">
        <f t="shared" si="20"/>
        <v>564957.46366432135</v>
      </c>
      <c r="S223" s="422">
        <f t="shared" si="20"/>
        <v>516402.1897054686</v>
      </c>
      <c r="T223" s="422">
        <f t="shared" ref="T223:U223" si="21">SUM(T189:T195)</f>
        <v>122942.35924653233</v>
      </c>
      <c r="U223" s="422">
        <f t="shared" si="21"/>
        <v>20218.484750144282</v>
      </c>
    </row>
    <row r="224" spans="1:25" ht="17.25">
      <c r="A224" s="350" t="s">
        <v>296</v>
      </c>
      <c r="B224" s="196">
        <f>SUM(B176:B187)</f>
        <v>1605282.3980231523</v>
      </c>
      <c r="C224" s="423">
        <f t="shared" ref="C224:S224" si="22">SUM(C176:C187)</f>
        <v>472037.2</v>
      </c>
      <c r="D224" s="423">
        <f t="shared" si="22"/>
        <v>275295.49</v>
      </c>
      <c r="E224" s="423">
        <f t="shared" si="22"/>
        <v>11275.25</v>
      </c>
      <c r="F224" s="423">
        <f t="shared" si="22"/>
        <v>196740.71</v>
      </c>
      <c r="G224" s="423">
        <f t="shared" si="22"/>
        <v>87049.9</v>
      </c>
      <c r="H224" s="423">
        <f t="shared" si="22"/>
        <v>109691.81</v>
      </c>
      <c r="I224" s="423">
        <f t="shared" si="22"/>
        <v>1133246.1980231523</v>
      </c>
      <c r="J224" s="423">
        <f t="shared" si="22"/>
        <v>145822.27090760416</v>
      </c>
      <c r="K224" s="423">
        <f t="shared" si="22"/>
        <v>57798.9</v>
      </c>
      <c r="L224" s="423">
        <f t="shared" si="22"/>
        <v>987422.92711554817</v>
      </c>
      <c r="M224" s="423">
        <f t="shared" si="22"/>
        <v>597694.1304445453</v>
      </c>
      <c r="N224" s="423">
        <f t="shared" si="22"/>
        <v>389726.79667100287</v>
      </c>
      <c r="O224" s="423">
        <f t="shared" si="22"/>
        <v>421117.5537923479</v>
      </c>
      <c r="P224" s="423">
        <f t="shared" si="22"/>
        <v>69074.779811583052</v>
      </c>
      <c r="Q224" s="423">
        <f t="shared" si="22"/>
        <v>1184164.5208051433</v>
      </c>
      <c r="R224" s="423">
        <f t="shared" si="22"/>
        <v>684742.51619562437</v>
      </c>
      <c r="S224" s="423">
        <f t="shared" si="22"/>
        <v>499420.00460951903</v>
      </c>
      <c r="T224" s="423">
        <f t="shared" ref="T224:U224" si="23">SUM(T176:T182)</f>
        <v>32261.136029994068</v>
      </c>
      <c r="U224" s="423">
        <f t="shared" si="23"/>
        <v>0</v>
      </c>
    </row>
    <row r="225" spans="1:21" ht="17.25" hidden="1">
      <c r="A225" s="350" t="s">
        <v>193</v>
      </c>
      <c r="B225" s="196">
        <f t="shared" ref="B225:S225" si="24">SUM(B124:B130)</f>
        <v>458926</v>
      </c>
      <c r="C225" s="196">
        <f t="shared" si="24"/>
        <v>172692</v>
      </c>
      <c r="D225" s="196">
        <f t="shared" si="24"/>
        <v>107762</v>
      </c>
      <c r="E225" s="196">
        <f t="shared" si="24"/>
        <v>10668</v>
      </c>
      <c r="F225" s="196">
        <f t="shared" si="24"/>
        <v>64930</v>
      </c>
      <c r="G225" s="196">
        <f t="shared" si="24"/>
        <v>14677</v>
      </c>
      <c r="H225" s="196">
        <f t="shared" si="24"/>
        <v>50253</v>
      </c>
      <c r="I225" s="196">
        <f t="shared" si="24"/>
        <v>286233</v>
      </c>
      <c r="J225" s="196">
        <f t="shared" si="24"/>
        <v>48335</v>
      </c>
      <c r="K225" s="196">
        <f t="shared" si="24"/>
        <v>24478</v>
      </c>
      <c r="L225" s="196">
        <f t="shared" si="24"/>
        <v>237898</v>
      </c>
      <c r="M225" s="196">
        <f t="shared" si="24"/>
        <v>123239</v>
      </c>
      <c r="N225" s="196">
        <f t="shared" si="24"/>
        <v>114657</v>
      </c>
      <c r="O225" s="196">
        <f t="shared" si="24"/>
        <v>156098</v>
      </c>
      <c r="P225" s="196">
        <f t="shared" si="24"/>
        <v>35148</v>
      </c>
      <c r="Q225" s="196">
        <f t="shared" si="24"/>
        <v>302828</v>
      </c>
      <c r="R225" s="196">
        <f t="shared" si="24"/>
        <v>137917</v>
      </c>
      <c r="S225" s="196">
        <f t="shared" si="24"/>
        <v>164911</v>
      </c>
      <c r="T225" s="127"/>
      <c r="U225" s="89"/>
    </row>
    <row r="226" spans="1:21" ht="17.25">
      <c r="A226" s="351" t="s">
        <v>161</v>
      </c>
      <c r="B226" s="197">
        <f>100*(B222/B223-1)</f>
        <v>7.446886354406046</v>
      </c>
      <c r="C226" s="197">
        <f t="shared" ref="C226:U226" si="25">100*(C222/C223-1)</f>
        <v>13.518724665976167</v>
      </c>
      <c r="D226" s="197">
        <f t="shared" si="25"/>
        <v>12.549424511991214</v>
      </c>
      <c r="E226" s="197">
        <f t="shared" si="25"/>
        <v>162.07804428198651</v>
      </c>
      <c r="F226" s="197">
        <f t="shared" si="25"/>
        <v>14.907016277407003</v>
      </c>
      <c r="G226" s="197">
        <f t="shared" si="25"/>
        <v>8.5906230525244709</v>
      </c>
      <c r="H226" s="197">
        <f t="shared" si="25"/>
        <v>20.395102373033257</v>
      </c>
      <c r="I226" s="197">
        <f t="shared" si="25"/>
        <v>5.1549037405144382</v>
      </c>
      <c r="J226" s="197">
        <f t="shared" si="25"/>
        <v>-0.1859225031421663</v>
      </c>
      <c r="K226" s="197">
        <f t="shared" si="25"/>
        <v>-0.65094220498516098</v>
      </c>
      <c r="L226" s="197">
        <f t="shared" si="25"/>
        <v>6.4178219593192365</v>
      </c>
      <c r="M226" s="197">
        <f t="shared" si="25"/>
        <v>17.019790099234754</v>
      </c>
      <c r="N226" s="197">
        <f t="shared" si="25"/>
        <v>-5.7077265671522825</v>
      </c>
      <c r="O226" s="197">
        <f t="shared" si="25"/>
        <v>6.659019050252124</v>
      </c>
      <c r="P226" s="197">
        <f t="shared" si="25"/>
        <v>13.173675176081279</v>
      </c>
      <c r="Q226" s="197">
        <f t="shared" si="25"/>
        <v>7.7848855153102026</v>
      </c>
      <c r="R226" s="197">
        <f t="shared" si="25"/>
        <v>15.81240244714246</v>
      </c>
      <c r="S226" s="197">
        <f t="shared" si="25"/>
        <v>-0.99762101882564513</v>
      </c>
      <c r="T226" s="128">
        <f t="shared" si="25"/>
        <v>-100</v>
      </c>
      <c r="U226" s="103">
        <f t="shared" si="25"/>
        <v>-100</v>
      </c>
    </row>
    <row r="227" spans="1:21" ht="17.25">
      <c r="A227" s="350" t="s">
        <v>162</v>
      </c>
      <c r="B227" s="198">
        <f>100*(B222/B224-1)</f>
        <v>3.4305260719533326</v>
      </c>
      <c r="C227" s="198">
        <f t="shared" ref="C227:U227" si="26">100*(C222/C224-1)</f>
        <v>1.8335038001242365</v>
      </c>
      <c r="D227" s="198">
        <f t="shared" si="26"/>
        <v>1.9400099870869658</v>
      </c>
      <c r="E227" s="198">
        <f t="shared" si="26"/>
        <v>65.227768657807488</v>
      </c>
      <c r="F227" s="198">
        <f t="shared" si="26"/>
        <v>1.6844810613929395</v>
      </c>
      <c r="G227" s="198">
        <f t="shared" si="26"/>
        <v>0.94644565932873181</v>
      </c>
      <c r="H227" s="198">
        <f t="shared" si="26"/>
        <v>2.2692487251326998</v>
      </c>
      <c r="I227" s="198">
        <f t="shared" si="26"/>
        <v>4.0957394142269177</v>
      </c>
      <c r="J227" s="198">
        <f t="shared" si="26"/>
        <v>46.872980025208477</v>
      </c>
      <c r="K227" s="198">
        <f t="shared" si="26"/>
        <v>31.595625497352774</v>
      </c>
      <c r="L227" s="198">
        <f t="shared" si="26"/>
        <v>-2.2216855736020169</v>
      </c>
      <c r="M227" s="198">
        <f t="shared" si="26"/>
        <v>-5.2331280126825526</v>
      </c>
      <c r="N227" s="198">
        <f t="shared" si="26"/>
        <v>2.3971793994897794</v>
      </c>
      <c r="O227" s="198">
        <f t="shared" si="26"/>
        <v>17.499439376592907</v>
      </c>
      <c r="P227" s="198">
        <f t="shared" si="26"/>
        <v>37.081389516497133</v>
      </c>
      <c r="Q227" s="198">
        <f t="shared" si="26"/>
        <v>-1.5726071913637618</v>
      </c>
      <c r="R227" s="198">
        <f t="shared" si="26"/>
        <v>-4.4471759823998092</v>
      </c>
      <c r="S227" s="198">
        <f t="shared" si="26"/>
        <v>2.3688374916062571</v>
      </c>
      <c r="T227" s="129">
        <f t="shared" si="26"/>
        <v>-100</v>
      </c>
      <c r="U227" s="102" t="e">
        <f t="shared" si="26"/>
        <v>#DIV/0!</v>
      </c>
    </row>
    <row r="228" spans="1:21" hidden="1">
      <c r="A228" t="s">
        <v>194</v>
      </c>
      <c r="B228" s="102">
        <f t="shared" ref="B228:S228" si="27">100*(B222/B225-1)</f>
        <v>261.79079616666178</v>
      </c>
      <c r="C228" s="102">
        <f t="shared" si="27"/>
        <v>178.35222245384847</v>
      </c>
      <c r="D228" s="102">
        <f t="shared" si="27"/>
        <v>160.42227315751379</v>
      </c>
      <c r="E228" s="102">
        <f t="shared" si="27"/>
        <v>74.632958245120349</v>
      </c>
      <c r="F228" s="102">
        <f t="shared" si="27"/>
        <v>208.10837825350376</v>
      </c>
      <c r="G228" s="102">
        <f t="shared" si="27"/>
        <v>498.71758533760311</v>
      </c>
      <c r="H228" s="102">
        <f t="shared" si="27"/>
        <v>123.23242393488943</v>
      </c>
      <c r="I228" s="102">
        <f t="shared" si="27"/>
        <v>312.13312553612428</v>
      </c>
      <c r="J228" s="102">
        <f t="shared" si="27"/>
        <v>343.10233748304722</v>
      </c>
      <c r="K228" s="102">
        <f t="shared" si="27"/>
        <v>210.73136688287212</v>
      </c>
      <c r="L228" s="102">
        <f t="shared" si="27"/>
        <v>305.84010558869068</v>
      </c>
      <c r="M228" s="102">
        <f t="shared" si="27"/>
        <v>359.6077795779683</v>
      </c>
      <c r="N228" s="102">
        <f t="shared" si="27"/>
        <v>248.0548480730279</v>
      </c>
      <c r="O228" s="102">
        <f t="shared" si="27"/>
        <v>216.98725468771593</v>
      </c>
      <c r="P228" s="102">
        <f t="shared" si="27"/>
        <v>169.3998747330684</v>
      </c>
      <c r="Q228" s="102">
        <f t="shared" si="27"/>
        <v>284.88589707470362</v>
      </c>
      <c r="R228" s="102">
        <f t="shared" si="27"/>
        <v>374.40910944560306</v>
      </c>
      <c r="S228" s="102">
        <f t="shared" si="27"/>
        <v>210.01598008579839</v>
      </c>
      <c r="U228" s="121" t="s">
        <v>171</v>
      </c>
    </row>
    <row r="229" spans="1:21" s="118" customFormat="1" hidden="1">
      <c r="A229" s="118" t="s">
        <v>170</v>
      </c>
      <c r="T229" s="130"/>
      <c r="U229" s="119"/>
    </row>
    <row r="230" spans="1:21" hidden="1">
      <c r="A230" s="118" t="s">
        <v>181</v>
      </c>
      <c r="B230" s="132" t="e">
        <f>B222/#REF!-1</f>
        <v>#REF!</v>
      </c>
      <c r="C230" s="132" t="e">
        <f>C222/#REF!-1</f>
        <v>#REF!</v>
      </c>
      <c r="D230" s="132" t="e">
        <f>D222/#REF!-1</f>
        <v>#REF!</v>
      </c>
      <c r="E230" s="132" t="e">
        <f>E222/#REF!-1</f>
        <v>#REF!</v>
      </c>
      <c r="F230" s="132" t="e">
        <f>F222/#REF!-1</f>
        <v>#REF!</v>
      </c>
      <c r="G230" s="132" t="e">
        <f>G222/#REF!-1</f>
        <v>#REF!</v>
      </c>
      <c r="H230" s="132" t="e">
        <f>H222/#REF!-1</f>
        <v>#REF!</v>
      </c>
      <c r="I230" s="132" t="e">
        <f>I222/#REF!-1</f>
        <v>#REF!</v>
      </c>
      <c r="J230" s="132" t="e">
        <f>J222/#REF!-1</f>
        <v>#REF!</v>
      </c>
      <c r="K230" s="132" t="e">
        <f>K222/#REF!-1</f>
        <v>#REF!</v>
      </c>
      <c r="L230" s="132" t="e">
        <f>L222/#REF!-1</f>
        <v>#REF!</v>
      </c>
      <c r="M230" s="132" t="e">
        <f>M222/#REF!-1</f>
        <v>#REF!</v>
      </c>
      <c r="N230" s="132" t="e">
        <f>N222/#REF!-1</f>
        <v>#REF!</v>
      </c>
      <c r="O230" s="132" t="e">
        <f>O222/#REF!-1</f>
        <v>#REF!</v>
      </c>
      <c r="P230" s="132" t="e">
        <f>P222/#REF!-1</f>
        <v>#REF!</v>
      </c>
      <c r="Q230" s="132" t="e">
        <f>Q222/#REF!-1</f>
        <v>#REF!</v>
      </c>
      <c r="R230" s="132" t="e">
        <f>R222/#REF!-1</f>
        <v>#REF!</v>
      </c>
      <c r="S230" s="132" t="e">
        <f>S222/#REF!-1</f>
        <v>#REF!</v>
      </c>
    </row>
    <row r="231" spans="1:21" hidden="1">
      <c r="A231" s="118" t="s">
        <v>182</v>
      </c>
      <c r="B231" s="132" t="e">
        <f>B222/#REF!-1</f>
        <v>#REF!</v>
      </c>
      <c r="C231" s="132" t="e">
        <f>C222/#REF!-1</f>
        <v>#REF!</v>
      </c>
      <c r="D231" s="132" t="e">
        <f>D222/#REF!-1</f>
        <v>#REF!</v>
      </c>
      <c r="E231" s="132" t="e">
        <f>E222/#REF!-1</f>
        <v>#REF!</v>
      </c>
      <c r="F231" s="132" t="e">
        <f>F222/#REF!-1</f>
        <v>#REF!</v>
      </c>
      <c r="G231" s="132" t="e">
        <f>G222/#REF!-1</f>
        <v>#REF!</v>
      </c>
      <c r="H231" s="132" t="e">
        <f>H222/#REF!-1</f>
        <v>#REF!</v>
      </c>
      <c r="I231" s="132" t="e">
        <f>I222/#REF!-1</f>
        <v>#REF!</v>
      </c>
      <c r="J231" s="132" t="e">
        <f>J222/#REF!-1</f>
        <v>#REF!</v>
      </c>
      <c r="K231" s="132" t="e">
        <f>K222/#REF!-1</f>
        <v>#REF!</v>
      </c>
      <c r="L231" s="132" t="e">
        <f>L222/#REF!-1</f>
        <v>#REF!</v>
      </c>
      <c r="M231" s="132" t="e">
        <f>M222/#REF!-1</f>
        <v>#REF!</v>
      </c>
      <c r="N231" s="132" t="e">
        <f>N222/#REF!-1</f>
        <v>#REF!</v>
      </c>
      <c r="O231" s="132" t="e">
        <f>O222/#REF!-1</f>
        <v>#REF!</v>
      </c>
      <c r="P231" s="132" t="e">
        <f>P222/#REF!-1</f>
        <v>#REF!</v>
      </c>
      <c r="Q231" s="132" t="e">
        <f>Q222/#REF!-1</f>
        <v>#REF!</v>
      </c>
      <c r="R231" s="132" t="e">
        <f>R222/#REF!-1</f>
        <v>#REF!</v>
      </c>
      <c r="S231" s="132" t="e">
        <f>S222/#REF!-1</f>
        <v>#REF!</v>
      </c>
    </row>
    <row r="232" spans="1:21" hidden="1">
      <c r="A232" s="118" t="s">
        <v>183</v>
      </c>
      <c r="B232" s="132" t="e">
        <f>B222/#REF!-1</f>
        <v>#REF!</v>
      </c>
      <c r="C232" s="132" t="e">
        <f>C222/#REF!-1</f>
        <v>#REF!</v>
      </c>
      <c r="D232" s="132" t="e">
        <f>D222/#REF!-1</f>
        <v>#REF!</v>
      </c>
      <c r="E232" s="132" t="e">
        <f>E222/#REF!-1</f>
        <v>#REF!</v>
      </c>
      <c r="F232" s="132" t="e">
        <f>F222/#REF!-1</f>
        <v>#REF!</v>
      </c>
      <c r="G232" s="132" t="e">
        <f>G222/#REF!-1</f>
        <v>#REF!</v>
      </c>
      <c r="H232" s="132" t="e">
        <f>H222/#REF!-1</f>
        <v>#REF!</v>
      </c>
      <c r="I232" s="132" t="e">
        <f>I222/#REF!-1</f>
        <v>#REF!</v>
      </c>
      <c r="J232" s="132" t="e">
        <f>J222/#REF!-1</f>
        <v>#REF!</v>
      </c>
      <c r="K232" s="132" t="e">
        <f>K222/#REF!-1</f>
        <v>#REF!</v>
      </c>
      <c r="L232" s="132" t="e">
        <f>L222/#REF!-1</f>
        <v>#REF!</v>
      </c>
      <c r="M232" s="132" t="e">
        <f>M222/#REF!-1</f>
        <v>#REF!</v>
      </c>
      <c r="N232" s="132" t="e">
        <f>N222/#REF!-1</f>
        <v>#REF!</v>
      </c>
      <c r="O232" s="132" t="e">
        <f>O222/#REF!-1</f>
        <v>#REF!</v>
      </c>
      <c r="P232" s="132" t="e">
        <f>P222/#REF!-1</f>
        <v>#REF!</v>
      </c>
      <c r="Q232" s="132" t="e">
        <f>Q222/#REF!-1</f>
        <v>#REF!</v>
      </c>
      <c r="R232" s="132" t="e">
        <f>R222/#REF!-1</f>
        <v>#REF!</v>
      </c>
      <c r="S232" s="132" t="e">
        <f>S222/#REF!-1</f>
        <v>#REF!</v>
      </c>
    </row>
    <row r="233" spans="1:21" hidden="1">
      <c r="A233" s="118" t="s">
        <v>184</v>
      </c>
      <c r="B233" s="132" t="e">
        <f>B222/#REF!-1</f>
        <v>#REF!</v>
      </c>
      <c r="C233" s="132" t="e">
        <f>C222/#REF!-1</f>
        <v>#REF!</v>
      </c>
      <c r="D233" s="132" t="e">
        <f>D222/#REF!-1</f>
        <v>#REF!</v>
      </c>
      <c r="E233" s="132" t="e">
        <f>E222/#REF!-1</f>
        <v>#REF!</v>
      </c>
      <c r="F233" s="132" t="e">
        <f>F222/#REF!-1</f>
        <v>#REF!</v>
      </c>
      <c r="G233" s="132" t="e">
        <f>G222/#REF!-1</f>
        <v>#REF!</v>
      </c>
      <c r="H233" s="132" t="e">
        <f>H222/#REF!-1</f>
        <v>#REF!</v>
      </c>
      <c r="I233" s="132" t="e">
        <f>I222/#REF!-1</f>
        <v>#REF!</v>
      </c>
      <c r="J233" s="132" t="e">
        <f>J222/#REF!-1</f>
        <v>#REF!</v>
      </c>
      <c r="K233" s="132" t="e">
        <f>K222/#REF!-1</f>
        <v>#REF!</v>
      </c>
      <c r="L233" s="132" t="e">
        <f>L222/#REF!-1</f>
        <v>#REF!</v>
      </c>
      <c r="M233" s="132" t="e">
        <f>M222/#REF!-1</f>
        <v>#REF!</v>
      </c>
      <c r="N233" s="132" t="e">
        <f>N222/#REF!-1</f>
        <v>#REF!</v>
      </c>
      <c r="O233" s="132" t="e">
        <f>O222/#REF!-1</f>
        <v>#REF!</v>
      </c>
      <c r="P233" s="132" t="e">
        <f>P222/#REF!-1</f>
        <v>#REF!</v>
      </c>
      <c r="Q233" s="132" t="e">
        <f>Q222/#REF!-1</f>
        <v>#REF!</v>
      </c>
      <c r="R233" s="132" t="e">
        <f>R222/#REF!-1</f>
        <v>#REF!</v>
      </c>
      <c r="S233" s="132" t="e">
        <f>S222/#REF!-1</f>
        <v>#REF!</v>
      </c>
    </row>
    <row r="234" spans="1:21" hidden="1">
      <c r="A234" s="118" t="s">
        <v>185</v>
      </c>
      <c r="B234" s="132" t="e">
        <f>B222/#REF!-1</f>
        <v>#REF!</v>
      </c>
      <c r="C234" s="132" t="e">
        <f>C222/#REF!-1</f>
        <v>#REF!</v>
      </c>
      <c r="D234" s="132" t="e">
        <f>D222/#REF!-1</f>
        <v>#REF!</v>
      </c>
      <c r="E234" s="132" t="e">
        <f>E222/#REF!-1</f>
        <v>#REF!</v>
      </c>
      <c r="F234" s="132" t="e">
        <f>F222/#REF!-1</f>
        <v>#REF!</v>
      </c>
      <c r="G234" s="132" t="e">
        <f>G222/#REF!-1</f>
        <v>#REF!</v>
      </c>
      <c r="H234" s="132" t="e">
        <f>H222/#REF!-1</f>
        <v>#REF!</v>
      </c>
      <c r="I234" s="132" t="e">
        <f>I222/#REF!-1</f>
        <v>#REF!</v>
      </c>
      <c r="J234" s="132" t="e">
        <f>J222/#REF!-1</f>
        <v>#REF!</v>
      </c>
      <c r="K234" s="132" t="e">
        <f>K222/#REF!-1</f>
        <v>#REF!</v>
      </c>
      <c r="L234" s="132" t="e">
        <f>L222/#REF!-1</f>
        <v>#REF!</v>
      </c>
      <c r="M234" s="132" t="e">
        <f>M222/#REF!-1</f>
        <v>#REF!</v>
      </c>
      <c r="N234" s="132" t="e">
        <f>N222/#REF!-1</f>
        <v>#REF!</v>
      </c>
      <c r="O234" s="132" t="e">
        <f>O222/#REF!-1</f>
        <v>#REF!</v>
      </c>
      <c r="P234" s="132" t="e">
        <f>P222/#REF!-1</f>
        <v>#REF!</v>
      </c>
      <c r="Q234" s="132" t="e">
        <f>Q222/#REF!-1</f>
        <v>#REF!</v>
      </c>
      <c r="R234" s="132" t="e">
        <f>R222/#REF!-1</f>
        <v>#REF!</v>
      </c>
      <c r="S234" s="132" t="e">
        <f>S222/#REF!-1</f>
        <v>#REF!</v>
      </c>
    </row>
    <row r="235" spans="1:21" hidden="1">
      <c r="A235" s="118" t="s">
        <v>186</v>
      </c>
      <c r="B235" s="132" t="e">
        <f>B222/#REF!-1</f>
        <v>#REF!</v>
      </c>
      <c r="C235" s="132" t="e">
        <f>C222/#REF!-1</f>
        <v>#REF!</v>
      </c>
      <c r="D235" s="132" t="e">
        <f>D222/#REF!-1</f>
        <v>#REF!</v>
      </c>
      <c r="E235" s="132" t="e">
        <f>E222/#REF!-1</f>
        <v>#REF!</v>
      </c>
      <c r="F235" s="132" t="e">
        <f>F222/#REF!-1</f>
        <v>#REF!</v>
      </c>
      <c r="G235" s="132" t="e">
        <f>G222/#REF!-1</f>
        <v>#REF!</v>
      </c>
      <c r="H235" s="132" t="e">
        <f>H222/#REF!-1</f>
        <v>#REF!</v>
      </c>
      <c r="I235" s="132" t="e">
        <f>I222/#REF!-1</f>
        <v>#REF!</v>
      </c>
      <c r="J235" s="132" t="e">
        <f>J222/#REF!-1</f>
        <v>#REF!</v>
      </c>
      <c r="K235" s="132" t="e">
        <f>K222/#REF!-1</f>
        <v>#REF!</v>
      </c>
      <c r="L235" s="132" t="e">
        <f>L222/#REF!-1</f>
        <v>#REF!</v>
      </c>
      <c r="M235" s="132" t="e">
        <f>M222/#REF!-1</f>
        <v>#REF!</v>
      </c>
      <c r="N235" s="132" t="e">
        <f>N222/#REF!-1</f>
        <v>#REF!</v>
      </c>
      <c r="O235" s="132" t="e">
        <f>O222/#REF!-1</f>
        <v>#REF!</v>
      </c>
      <c r="P235" s="132" t="e">
        <f>P222/#REF!-1</f>
        <v>#REF!</v>
      </c>
      <c r="Q235" s="132" t="e">
        <f>Q222/#REF!-1</f>
        <v>#REF!</v>
      </c>
      <c r="R235" s="132" t="e">
        <f>R222/#REF!-1</f>
        <v>#REF!</v>
      </c>
      <c r="S235" s="132" t="e">
        <f>S222/#REF!-1</f>
        <v>#REF!</v>
      </c>
    </row>
    <row r="236" spans="1:21" hidden="1">
      <c r="A236" s="118" t="s">
        <v>187</v>
      </c>
      <c r="B236" s="132" t="e">
        <f>B222/#REF!-1</f>
        <v>#REF!</v>
      </c>
      <c r="C236" s="132" t="e">
        <f>C222/#REF!-1</f>
        <v>#REF!</v>
      </c>
      <c r="D236" s="132" t="e">
        <f>D222/#REF!-1</f>
        <v>#REF!</v>
      </c>
      <c r="E236" s="132" t="e">
        <f>E222/#REF!-1</f>
        <v>#REF!</v>
      </c>
      <c r="F236" s="132" t="e">
        <f>F222/#REF!-1</f>
        <v>#REF!</v>
      </c>
      <c r="G236" s="132" t="e">
        <f>G222/#REF!-1</f>
        <v>#REF!</v>
      </c>
      <c r="H236" s="132" t="e">
        <f>H222/#REF!-1</f>
        <v>#REF!</v>
      </c>
      <c r="I236" s="132" t="e">
        <f>I222/#REF!-1</f>
        <v>#REF!</v>
      </c>
      <c r="J236" s="132" t="e">
        <f>J222/#REF!-1</f>
        <v>#REF!</v>
      </c>
      <c r="K236" s="132" t="e">
        <f>K222/#REF!-1</f>
        <v>#REF!</v>
      </c>
      <c r="L236" s="132" t="e">
        <f>L222/#REF!-1</f>
        <v>#REF!</v>
      </c>
      <c r="M236" s="132" t="e">
        <f>M222/#REF!-1</f>
        <v>#REF!</v>
      </c>
      <c r="N236" s="132" t="e">
        <f>N222/#REF!-1</f>
        <v>#REF!</v>
      </c>
      <c r="O236" s="132" t="e">
        <f>O222/#REF!-1</f>
        <v>#REF!</v>
      </c>
      <c r="P236" s="132" t="e">
        <f>P222/#REF!-1</f>
        <v>#REF!</v>
      </c>
      <c r="Q236" s="132" t="e">
        <f>Q222/#REF!-1</f>
        <v>#REF!</v>
      </c>
      <c r="R236" s="132" t="e">
        <f>R222/#REF!-1</f>
        <v>#REF!</v>
      </c>
      <c r="S236" s="132" t="e">
        <f>S222/#REF!-1</f>
        <v>#REF!</v>
      </c>
    </row>
    <row r="237" spans="1:21" hidden="1">
      <c r="A237" s="118" t="s">
        <v>188</v>
      </c>
      <c r="B237" s="132" t="e">
        <f>B222/#REF!-1</f>
        <v>#REF!</v>
      </c>
      <c r="C237" s="132" t="e">
        <f>C222/#REF!-1</f>
        <v>#REF!</v>
      </c>
      <c r="D237" s="132" t="e">
        <f>D222/#REF!-1</f>
        <v>#REF!</v>
      </c>
      <c r="E237" s="132" t="e">
        <f>E222/#REF!-1</f>
        <v>#REF!</v>
      </c>
      <c r="F237" s="132" t="e">
        <f>F222/#REF!-1</f>
        <v>#REF!</v>
      </c>
      <c r="G237" s="132" t="e">
        <f>G222/#REF!-1</f>
        <v>#REF!</v>
      </c>
      <c r="H237" s="132" t="e">
        <f>H222/#REF!-1</f>
        <v>#REF!</v>
      </c>
      <c r="I237" s="132" t="e">
        <f>I222/#REF!-1</f>
        <v>#REF!</v>
      </c>
      <c r="J237" s="132" t="e">
        <f>J222/#REF!-1</f>
        <v>#REF!</v>
      </c>
      <c r="K237" s="132" t="e">
        <f>K222/#REF!-1</f>
        <v>#REF!</v>
      </c>
      <c r="L237" s="132" t="e">
        <f>L222/#REF!-1</f>
        <v>#REF!</v>
      </c>
      <c r="M237" s="132" t="e">
        <f>M222/#REF!-1</f>
        <v>#REF!</v>
      </c>
      <c r="N237" s="132" t="e">
        <f>N222/#REF!-1</f>
        <v>#REF!</v>
      </c>
      <c r="O237" s="132" t="e">
        <f>O222/#REF!-1</f>
        <v>#REF!</v>
      </c>
      <c r="P237" s="132" t="e">
        <f>P222/#REF!-1</f>
        <v>#REF!</v>
      </c>
      <c r="Q237" s="132" t="e">
        <f>Q222/#REF!-1</f>
        <v>#REF!</v>
      </c>
      <c r="R237" s="132" t="e">
        <f>R222/#REF!-1</f>
        <v>#REF!</v>
      </c>
      <c r="S237" s="132" t="e">
        <f>S222/#REF!-1</f>
        <v>#REF!</v>
      </c>
    </row>
    <row r="238" spans="1:21" hidden="1">
      <c r="A238" s="118" t="s">
        <v>189</v>
      </c>
      <c r="B238" s="132" t="e">
        <f>B222/#REF!-1</f>
        <v>#REF!</v>
      </c>
      <c r="C238" s="132" t="e">
        <f>C222/#REF!-1</f>
        <v>#REF!</v>
      </c>
      <c r="D238" s="132" t="e">
        <f>D222/#REF!-1</f>
        <v>#REF!</v>
      </c>
      <c r="E238" s="132" t="e">
        <f>E222/#REF!-1</f>
        <v>#REF!</v>
      </c>
      <c r="F238" s="132" t="e">
        <f>F222/#REF!-1</f>
        <v>#REF!</v>
      </c>
      <c r="G238" s="132" t="e">
        <f>G222/#REF!-1</f>
        <v>#REF!</v>
      </c>
      <c r="H238" s="132" t="e">
        <f>H222/#REF!-1</f>
        <v>#REF!</v>
      </c>
      <c r="I238" s="132" t="e">
        <f>I222/#REF!-1</f>
        <v>#REF!</v>
      </c>
      <c r="J238" s="132" t="e">
        <f>J222/#REF!-1</f>
        <v>#REF!</v>
      </c>
      <c r="K238" s="132" t="e">
        <f>K222/#REF!-1</f>
        <v>#REF!</v>
      </c>
      <c r="L238" s="132" t="e">
        <f>L222/#REF!-1</f>
        <v>#REF!</v>
      </c>
      <c r="M238" s="132" t="e">
        <f>M222/#REF!-1</f>
        <v>#REF!</v>
      </c>
      <c r="N238" s="132" t="e">
        <f>N222/#REF!-1</f>
        <v>#REF!</v>
      </c>
      <c r="O238" s="132" t="e">
        <f>O222/#REF!-1</f>
        <v>#REF!</v>
      </c>
      <c r="P238" s="132" t="e">
        <f>P222/#REF!-1</f>
        <v>#REF!</v>
      </c>
      <c r="Q238" s="132" t="e">
        <f>Q222/#REF!-1</f>
        <v>#REF!</v>
      </c>
      <c r="R238" s="132" t="e">
        <f>R222/#REF!-1</f>
        <v>#REF!</v>
      </c>
      <c r="S238" s="132" t="e">
        <f>S222/#REF!-1</f>
        <v>#REF!</v>
      </c>
    </row>
    <row r="239" spans="1:21" hidden="1">
      <c r="F239" s="142"/>
    </row>
    <row r="240" spans="1:21" hidden="1">
      <c r="A240" s="134" t="s">
        <v>190</v>
      </c>
      <c r="B240" s="138">
        <f t="shared" ref="B240:S240" si="28">AVERAGE(B223:B225)</f>
        <v>1203161.8015638664</v>
      </c>
      <c r="C240" s="138">
        <f t="shared" si="28"/>
        <v>356058.84666666668</v>
      </c>
      <c r="D240" s="140">
        <f t="shared" si="28"/>
        <v>210800.79666666666</v>
      </c>
      <c r="E240" s="143">
        <f t="shared" si="28"/>
        <v>9683.92</v>
      </c>
      <c r="F240" s="140">
        <f t="shared" si="28"/>
        <v>145257.38333333333</v>
      </c>
      <c r="G240" s="143">
        <f t="shared" si="28"/>
        <v>60882.99</v>
      </c>
      <c r="H240" s="143">
        <f t="shared" si="28"/>
        <v>84374.06</v>
      </c>
      <c r="I240" s="138">
        <f t="shared" si="28"/>
        <v>847103.62156386639</v>
      </c>
      <c r="J240" s="140">
        <f t="shared" si="28"/>
        <v>136243.24140208715</v>
      </c>
      <c r="K240" s="143">
        <f t="shared" si="28"/>
        <v>52945.359999999993</v>
      </c>
      <c r="L240" s="140">
        <f t="shared" si="28"/>
        <v>710860.04682844598</v>
      </c>
      <c r="M240" s="143">
        <f t="shared" si="28"/>
        <v>401655.84136962221</v>
      </c>
      <c r="N240" s="143">
        <f t="shared" si="28"/>
        <v>309203.20545882382</v>
      </c>
      <c r="O240" s="138">
        <f t="shared" si="28"/>
        <v>347044.63569700177</v>
      </c>
      <c r="P240" s="135">
        <f t="shared" si="28"/>
        <v>62629.823270527682</v>
      </c>
      <c r="Q240" s="138">
        <f t="shared" si="28"/>
        <v>856117.39139164437</v>
      </c>
      <c r="R240" s="135">
        <f t="shared" si="28"/>
        <v>462538.99328664859</v>
      </c>
      <c r="S240" s="135">
        <f t="shared" si="28"/>
        <v>393577.73143832921</v>
      </c>
    </row>
    <row r="241" spans="1:19" hidden="1">
      <c r="A241" s="136" t="s">
        <v>191</v>
      </c>
      <c r="B241" s="139">
        <f t="shared" ref="B241:S241" si="29">B222/B240-1</f>
        <v>0.37999064386659631</v>
      </c>
      <c r="C241" s="139">
        <f t="shared" si="29"/>
        <v>0.35003532281283767</v>
      </c>
      <c r="D241" s="141">
        <f t="shared" si="29"/>
        <v>0.33128647726963845</v>
      </c>
      <c r="E241" s="144">
        <f t="shared" si="29"/>
        <v>0.92379160356440781</v>
      </c>
      <c r="F241" s="141">
        <f t="shared" si="29"/>
        <v>0.3772433828091124</v>
      </c>
      <c r="G241" s="144">
        <f t="shared" si="29"/>
        <v>0.44332234668501003</v>
      </c>
      <c r="H241" s="144">
        <f t="shared" si="29"/>
        <v>0.32956728643850952</v>
      </c>
      <c r="I241" s="139">
        <f t="shared" si="29"/>
        <v>0.39258170923411084</v>
      </c>
      <c r="J241" s="141">
        <f t="shared" si="29"/>
        <v>0.57199368290389097</v>
      </c>
      <c r="K241" s="144">
        <f t="shared" si="29"/>
        <v>0.43659093045338526</v>
      </c>
      <c r="L241" s="141">
        <f t="shared" si="29"/>
        <v>0.35819349912963494</v>
      </c>
      <c r="M241" s="144">
        <f t="shared" si="29"/>
        <v>0.41020240000157315</v>
      </c>
      <c r="N241" s="144">
        <f t="shared" si="29"/>
        <v>0.29063748405491596</v>
      </c>
      <c r="O241" s="139">
        <f t="shared" si="29"/>
        <v>0.42578421887621665</v>
      </c>
      <c r="P241" s="137">
        <f t="shared" si="29"/>
        <v>0.51187825586181157</v>
      </c>
      <c r="Q241" s="139">
        <f t="shared" si="29"/>
        <v>0.36142808931700321</v>
      </c>
      <c r="R241" s="137">
        <f t="shared" si="29"/>
        <v>0.41456357403495669</v>
      </c>
      <c r="S241" s="137">
        <f t="shared" si="29"/>
        <v>0.2989821630683398</v>
      </c>
    </row>
    <row r="242" spans="1:19" hidden="1"/>
    <row r="243" spans="1:19" hidden="1"/>
    <row r="244" spans="1:19" hidden="1"/>
    <row r="245" spans="1:19" hidden="1"/>
    <row r="247" spans="1:19">
      <c r="D247" s="145"/>
      <c r="E247" s="145"/>
      <c r="F247" s="145"/>
      <c r="G247" s="145"/>
      <c r="H247" s="145"/>
    </row>
    <row r="248" spans="1:19">
      <c r="B248" s="414"/>
      <c r="C248" s="414"/>
      <c r="D248" s="414"/>
      <c r="E248" s="414"/>
      <c r="F248" s="414"/>
      <c r="G248" s="414"/>
      <c r="H248" s="414"/>
    </row>
    <row r="249" spans="1:19"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</row>
    <row r="250" spans="1:19">
      <c r="B250" s="414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</row>
    <row r="251" spans="1:19">
      <c r="B251" s="414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</row>
    <row r="252" spans="1:19">
      <c r="B252" s="414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</row>
    <row r="253" spans="1:19">
      <c r="B253" s="414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</row>
    <row r="254" spans="1:19">
      <c r="B254" s="414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</row>
    <row r="255" spans="1:19">
      <c r="B255" s="414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</row>
    <row r="256" spans="1:19">
      <c r="B256" s="414"/>
    </row>
    <row r="257" spans="2:13">
      <c r="B257" s="414"/>
    </row>
    <row r="263" spans="2:13">
      <c r="F263" s="146"/>
      <c r="G263" s="146"/>
      <c r="H263" s="147"/>
      <c r="I263" s="146"/>
      <c r="J263" s="147"/>
      <c r="K263" s="146"/>
      <c r="L263" s="146"/>
      <c r="M263" s="147"/>
    </row>
    <row r="264" spans="2:13">
      <c r="F264" s="146"/>
      <c r="G264" s="146"/>
      <c r="H264" s="147"/>
      <c r="I264" s="146"/>
      <c r="J264" s="147"/>
      <c r="K264" s="146"/>
      <c r="L264" s="146"/>
      <c r="M264" s="147"/>
    </row>
    <row r="265" spans="2:13">
      <c r="F265" s="146"/>
      <c r="G265" s="146"/>
      <c r="H265" s="147"/>
      <c r="I265" s="146"/>
      <c r="J265" s="147"/>
      <c r="K265" s="146"/>
      <c r="L265" s="146"/>
      <c r="M265" s="147"/>
    </row>
    <row r="266" spans="2:13">
      <c r="F266" s="146"/>
      <c r="G266" s="146"/>
      <c r="H266" s="147"/>
      <c r="I266" s="146"/>
      <c r="J266" s="147"/>
      <c r="K266" s="146"/>
      <c r="L266" s="146"/>
      <c r="M266" s="147"/>
    </row>
    <row r="267" spans="2:13">
      <c r="F267" s="146"/>
      <c r="G267" s="146"/>
      <c r="H267" s="147"/>
      <c r="I267" s="146"/>
      <c r="J267" s="147"/>
      <c r="K267" s="146"/>
      <c r="L267" s="146"/>
      <c r="M267" s="147"/>
    </row>
    <row r="268" spans="2:13">
      <c r="F268" s="146"/>
      <c r="G268" s="146"/>
      <c r="H268" s="147"/>
      <c r="I268" s="146"/>
      <c r="J268" s="147"/>
      <c r="K268" s="146"/>
      <c r="L268" s="146"/>
      <c r="M268" s="147"/>
    </row>
    <row r="269" spans="2:13">
      <c r="F269" s="146"/>
      <c r="G269" s="146"/>
      <c r="H269" s="147"/>
      <c r="I269" s="146"/>
      <c r="J269" s="147"/>
      <c r="K269" s="146"/>
      <c r="L269" s="146"/>
      <c r="M269" s="147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</row>
    <row r="276" spans="6:10">
      <c r="F276" s="146"/>
      <c r="G276" s="146"/>
      <c r="H276" s="147"/>
      <c r="I276" s="146"/>
    </row>
    <row r="277" spans="6:10">
      <c r="F277" s="146"/>
      <c r="G277" s="146"/>
      <c r="H277" s="147"/>
      <c r="I277" s="146"/>
    </row>
    <row r="278" spans="6:10">
      <c r="F278" s="146"/>
      <c r="G278" s="146"/>
      <c r="H278" s="147"/>
      <c r="I278" s="146"/>
    </row>
    <row r="279" spans="6:10">
      <c r="F279" s="146"/>
      <c r="G279" s="146"/>
      <c r="H279" s="147"/>
      <c r="I279" s="146"/>
    </row>
    <row r="280" spans="6:10">
      <c r="F280" s="146"/>
      <c r="G280" s="146"/>
      <c r="H280" s="147"/>
      <c r="I280" s="146"/>
      <c r="J280" s="147"/>
    </row>
    <row r="281" spans="6:10">
      <c r="F281" s="146"/>
      <c r="G281" s="146"/>
      <c r="H281" s="147"/>
      <c r="I281" s="146"/>
      <c r="J281" s="147"/>
    </row>
    <row r="282" spans="6:10">
      <c r="F282" s="146"/>
      <c r="G282" s="146"/>
      <c r="H282" s="147"/>
      <c r="I282" s="146"/>
      <c r="J282" s="147"/>
    </row>
    <row r="283" spans="6:10">
      <c r="F283" s="146"/>
      <c r="G283" s="146"/>
      <c r="H283" s="147"/>
      <c r="I283" s="146"/>
      <c r="J283" s="147"/>
    </row>
  </sheetData>
  <mergeCells count="3">
    <mergeCell ref="U3:U5"/>
    <mergeCell ref="A1:U1"/>
    <mergeCell ref="A218:S218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7" orientation="landscape" r:id="rId1"/>
  <rowBreaks count="1" manualBreakCount="1">
    <brk id="22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5"/>
  <sheetViews>
    <sheetView tabSelected="1" workbookViewId="0">
      <pane ySplit="175" topLeftCell="A208" activePane="bottomLeft" state="frozen"/>
      <selection pane="bottomLeft" activeCell="J209" sqref="J20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95" t="s">
        <v>229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T2" s="122"/>
      <c r="U2" s="117" t="s">
        <v>168</v>
      </c>
    </row>
    <row r="3" spans="1:21">
      <c r="A3" s="367" t="s">
        <v>231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T3" s="122"/>
      <c r="U3" s="492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T4" s="122"/>
      <c r="U4" s="493"/>
    </row>
    <row r="5" spans="1:21" ht="19.5" customHeight="1" thickBot="1">
      <c r="A5" s="200"/>
      <c r="B5" s="9"/>
      <c r="C5" s="309"/>
      <c r="D5" s="310"/>
      <c r="E5" s="311" t="s">
        <v>232</v>
      </c>
      <c r="F5" s="312"/>
      <c r="G5" s="313" t="s">
        <v>5</v>
      </c>
      <c r="H5" s="314" t="s">
        <v>6</v>
      </c>
      <c r="I5" s="321"/>
      <c r="J5" s="322"/>
      <c r="K5" s="323" t="s">
        <v>232</v>
      </c>
      <c r="L5" s="324"/>
      <c r="M5" s="325" t="s">
        <v>5</v>
      </c>
      <c r="N5" s="326" t="s">
        <v>6</v>
      </c>
      <c r="O5" s="331"/>
      <c r="P5" s="332" t="s">
        <v>232</v>
      </c>
      <c r="Q5" s="333"/>
      <c r="R5" s="334" t="s">
        <v>5</v>
      </c>
      <c r="S5" s="335" t="s">
        <v>6</v>
      </c>
      <c r="T5" s="122"/>
      <c r="U5" s="494"/>
    </row>
    <row r="6" spans="1:21" ht="17.25" hidden="1" thickTop="1">
      <c r="A6" s="201" t="s">
        <v>233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234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235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236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237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238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239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240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241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242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243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244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245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246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247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248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249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250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251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255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256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257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258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259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260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261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265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266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267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268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269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270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271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0" customFormat="1" ht="18" customHeight="1">
      <c r="A179" s="438" t="s">
        <v>274</v>
      </c>
      <c r="B179" s="439">
        <f>SUM(B176:B178)</f>
        <v>340638.39802315237</v>
      </c>
      <c r="C179" s="439">
        <f t="shared" ref="C179:S179" si="9">SUM(C176:C178)</f>
        <v>99456.2</v>
      </c>
      <c r="D179" s="439">
        <f t="shared" si="9"/>
        <v>54508.490000000005</v>
      </c>
      <c r="E179" s="439">
        <f t="shared" si="9"/>
        <v>4405.25</v>
      </c>
      <c r="F179" s="439">
        <f t="shared" si="9"/>
        <v>44947.71</v>
      </c>
      <c r="G179" s="439">
        <f t="shared" si="9"/>
        <v>21700.9</v>
      </c>
      <c r="H179" s="439">
        <f t="shared" si="9"/>
        <v>23247.81</v>
      </c>
      <c r="I179" s="439">
        <f t="shared" si="9"/>
        <v>241181.19802315236</v>
      </c>
      <c r="J179" s="439">
        <f t="shared" si="9"/>
        <v>57065.270907604157</v>
      </c>
      <c r="K179" s="439">
        <f t="shared" si="9"/>
        <v>8034.9</v>
      </c>
      <c r="L179" s="439">
        <f t="shared" si="9"/>
        <v>184115.9271155482</v>
      </c>
      <c r="M179" s="439">
        <f t="shared" si="9"/>
        <v>112602.1304445453</v>
      </c>
      <c r="N179" s="439">
        <f t="shared" si="9"/>
        <v>71513.7966710029</v>
      </c>
      <c r="O179" s="439">
        <f t="shared" si="9"/>
        <v>111573.76090760416</v>
      </c>
      <c r="P179" s="439">
        <f t="shared" si="9"/>
        <v>12440.15</v>
      </c>
      <c r="Q179" s="439">
        <f t="shared" si="9"/>
        <v>229064.63711554819</v>
      </c>
      <c r="R179" s="439">
        <f t="shared" si="9"/>
        <v>134303.03044454529</v>
      </c>
      <c r="S179" s="439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1" customFormat="1" ht="19.5" customHeight="1">
      <c r="A182" s="283">
        <v>2017.6</v>
      </c>
      <c r="B182" s="395">
        <v>144907</v>
      </c>
      <c r="C182" s="395">
        <v>53924</v>
      </c>
      <c r="D182" s="395">
        <v>36613</v>
      </c>
      <c r="E182" s="395">
        <v>765</v>
      </c>
      <c r="F182" s="395">
        <v>17311</v>
      </c>
      <c r="G182" s="395">
        <v>6740</v>
      </c>
      <c r="H182" s="395">
        <v>10571</v>
      </c>
      <c r="I182" s="395">
        <v>90984</v>
      </c>
      <c r="J182" s="395">
        <v>3814</v>
      </c>
      <c r="K182" s="395">
        <v>1935</v>
      </c>
      <c r="L182" s="395">
        <v>87170</v>
      </c>
      <c r="M182" s="395">
        <v>54651</v>
      </c>
      <c r="N182" s="395">
        <v>32520</v>
      </c>
      <c r="O182" s="395">
        <v>40426</v>
      </c>
      <c r="P182" s="395">
        <v>2700</v>
      </c>
      <c r="Q182" s="395">
        <v>104481</v>
      </c>
      <c r="R182" s="395">
        <v>61390</v>
      </c>
      <c r="S182" s="440">
        <v>43091</v>
      </c>
      <c r="T182" s="363"/>
      <c r="U182" s="166"/>
      <c r="Y182" s="442"/>
    </row>
    <row r="183" spans="1:25" s="443" customFormat="1" ht="19.5" customHeight="1">
      <c r="A183" s="438" t="s">
        <v>275</v>
      </c>
      <c r="B183" s="439">
        <f>SUM(B180:B182)</f>
        <v>441234</v>
      </c>
      <c r="C183" s="439">
        <f t="shared" ref="C183:S183" si="10">SUM(C180:C182)</f>
        <v>119913</v>
      </c>
      <c r="D183" s="439">
        <f t="shared" si="10"/>
        <v>82633</v>
      </c>
      <c r="E183" s="439">
        <f t="shared" si="10"/>
        <v>1492</v>
      </c>
      <c r="F183" s="439">
        <f t="shared" si="10"/>
        <v>37279</v>
      </c>
      <c r="G183" s="439">
        <f t="shared" si="10"/>
        <v>9821</v>
      </c>
      <c r="H183" s="439">
        <f t="shared" si="10"/>
        <v>27458</v>
      </c>
      <c r="I183" s="439">
        <f t="shared" si="10"/>
        <v>321323</v>
      </c>
      <c r="J183" s="439">
        <f t="shared" si="10"/>
        <v>37881</v>
      </c>
      <c r="K183" s="439">
        <f t="shared" si="10"/>
        <v>18437</v>
      </c>
      <c r="L183" s="439">
        <f t="shared" si="10"/>
        <v>283442</v>
      </c>
      <c r="M183" s="439">
        <f t="shared" si="10"/>
        <v>167102</v>
      </c>
      <c r="N183" s="439">
        <f t="shared" si="10"/>
        <v>116340</v>
      </c>
      <c r="O183" s="439">
        <f t="shared" si="10"/>
        <v>120514.0789308355</v>
      </c>
      <c r="P183" s="439">
        <f t="shared" si="10"/>
        <v>19929.330000000002</v>
      </c>
      <c r="Q183" s="439">
        <f t="shared" si="10"/>
        <v>320720.63444291305</v>
      </c>
      <c r="R183" s="439">
        <f t="shared" si="10"/>
        <v>176922.814848323</v>
      </c>
      <c r="S183" s="439">
        <f t="shared" si="10"/>
        <v>143797.81959459005</v>
      </c>
      <c r="T183" s="149"/>
      <c r="U183" s="148"/>
      <c r="Y183" s="444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38" t="s">
        <v>287</v>
      </c>
      <c r="B187" s="394">
        <f>SUM(B184:B186)</f>
        <v>373249</v>
      </c>
      <c r="C187" s="394">
        <f t="shared" ref="C187:S187" si="11">SUM(C184:C186)</f>
        <v>96613</v>
      </c>
      <c r="D187" s="394">
        <f t="shared" si="11"/>
        <v>59306</v>
      </c>
      <c r="E187" s="394">
        <f t="shared" si="11"/>
        <v>3293</v>
      </c>
      <c r="F187" s="394">
        <f t="shared" si="11"/>
        <v>37307</v>
      </c>
      <c r="G187" s="394">
        <f t="shared" si="11"/>
        <v>17020</v>
      </c>
      <c r="H187" s="394">
        <f t="shared" si="11"/>
        <v>20287</v>
      </c>
      <c r="I187" s="394">
        <f t="shared" si="11"/>
        <v>276636</v>
      </c>
      <c r="J187" s="394">
        <f t="shared" si="11"/>
        <v>18465</v>
      </c>
      <c r="K187" s="394">
        <f t="shared" si="11"/>
        <v>11522</v>
      </c>
      <c r="L187" s="394">
        <f t="shared" si="11"/>
        <v>258170</v>
      </c>
      <c r="M187" s="394">
        <f t="shared" si="11"/>
        <v>165363</v>
      </c>
      <c r="N187" s="394">
        <f t="shared" si="11"/>
        <v>92807</v>
      </c>
      <c r="O187" s="394">
        <f t="shared" si="11"/>
        <v>77770.713953908213</v>
      </c>
      <c r="P187" s="394">
        <f t="shared" si="11"/>
        <v>14814.29981158306</v>
      </c>
      <c r="Q187" s="394">
        <f t="shared" si="11"/>
        <v>295477.24924668216</v>
      </c>
      <c r="R187" s="394">
        <f t="shared" si="11"/>
        <v>182382.67090275607</v>
      </c>
      <c r="S187" s="394">
        <f t="shared" si="11"/>
        <v>113094.57834392611</v>
      </c>
      <c r="T187" s="149"/>
      <c r="U187" s="148"/>
      <c r="Y187" s="151"/>
    </row>
    <row r="188" spans="1:25" s="157" customFormat="1" ht="18" customHeight="1">
      <c r="A188" s="377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2" customFormat="1" ht="18" customHeight="1">
      <c r="A189" s="387" t="s">
        <v>204</v>
      </c>
      <c r="B189" s="388">
        <v>131559</v>
      </c>
      <c r="C189" s="388">
        <v>35993</v>
      </c>
      <c r="D189" s="388">
        <v>22922</v>
      </c>
      <c r="E189" s="388">
        <v>358</v>
      </c>
      <c r="F189" s="388">
        <v>13071</v>
      </c>
      <c r="G189" s="388">
        <v>2270</v>
      </c>
      <c r="H189" s="388">
        <v>10801</v>
      </c>
      <c r="I189" s="388">
        <v>95566</v>
      </c>
      <c r="J189" s="388">
        <v>9197</v>
      </c>
      <c r="K189" s="388">
        <v>5015</v>
      </c>
      <c r="L189" s="388">
        <v>86369</v>
      </c>
      <c r="M189" s="388">
        <v>52669</v>
      </c>
      <c r="N189" s="388">
        <v>33699</v>
      </c>
      <c r="O189" s="388">
        <v>32119</v>
      </c>
      <c r="P189" s="388">
        <v>5374</v>
      </c>
      <c r="Q189" s="388">
        <v>99440</v>
      </c>
      <c r="R189" s="388">
        <v>54939</v>
      </c>
      <c r="S189" s="389">
        <v>44501</v>
      </c>
      <c r="T189" s="390"/>
      <c r="U189" s="391"/>
      <c r="Y189" s="393"/>
    </row>
    <row r="190" spans="1:25" s="392" customFormat="1" ht="18" customHeight="1">
      <c r="A190" s="377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0"/>
      <c r="U190" s="391"/>
      <c r="Y190" s="393"/>
    </row>
    <row r="191" spans="1:25" s="392" customFormat="1" ht="18" customHeight="1">
      <c r="A191" s="438" t="s">
        <v>301</v>
      </c>
      <c r="B191" s="394">
        <f>SUM(B188:B190)</f>
        <v>450161</v>
      </c>
      <c r="C191" s="394">
        <f t="shared" ref="C191:S191" si="12">SUM(C188:C190)</f>
        <v>156055</v>
      </c>
      <c r="D191" s="394">
        <f t="shared" si="12"/>
        <v>78848</v>
      </c>
      <c r="E191" s="394">
        <f t="shared" si="12"/>
        <v>2085</v>
      </c>
      <c r="F191" s="394">
        <f t="shared" si="12"/>
        <v>77207</v>
      </c>
      <c r="G191" s="394">
        <f t="shared" si="12"/>
        <v>38508</v>
      </c>
      <c r="H191" s="394">
        <f t="shared" si="12"/>
        <v>38699</v>
      </c>
      <c r="I191" s="394">
        <f t="shared" si="12"/>
        <v>294106</v>
      </c>
      <c r="J191" s="394">
        <f t="shared" si="12"/>
        <v>32411</v>
      </c>
      <c r="K191" s="394">
        <f t="shared" si="12"/>
        <v>19805</v>
      </c>
      <c r="L191" s="394">
        <f t="shared" si="12"/>
        <v>261695</v>
      </c>
      <c r="M191" s="394">
        <f t="shared" si="12"/>
        <v>152627</v>
      </c>
      <c r="N191" s="394">
        <f t="shared" si="12"/>
        <v>109066</v>
      </c>
      <c r="O191" s="394">
        <f t="shared" si="12"/>
        <v>111259</v>
      </c>
      <c r="P191" s="394">
        <f t="shared" si="12"/>
        <v>21891</v>
      </c>
      <c r="Q191" s="394">
        <f t="shared" si="12"/>
        <v>338902</v>
      </c>
      <c r="R191" s="394">
        <f t="shared" si="12"/>
        <v>191134</v>
      </c>
      <c r="S191" s="394">
        <f t="shared" si="12"/>
        <v>147766</v>
      </c>
      <c r="T191" s="390"/>
      <c r="U191" s="391"/>
      <c r="Y191" s="393"/>
    </row>
    <row r="192" spans="1:25" s="157" customFormat="1" ht="18" customHeight="1">
      <c r="A192" s="296" t="s">
        <v>206</v>
      </c>
      <c r="B192" s="181">
        <f t="shared" ref="B192:S192" si="13">SUM(B176:B190)</f>
        <v>2760403.7960463045</v>
      </c>
      <c r="C192" s="181">
        <f t="shared" si="13"/>
        <v>788019.4</v>
      </c>
      <c r="D192" s="181">
        <f t="shared" si="13"/>
        <v>471742.98</v>
      </c>
      <c r="E192" s="181">
        <f t="shared" si="13"/>
        <v>20465.5</v>
      </c>
      <c r="F192" s="181">
        <f t="shared" si="13"/>
        <v>316274.42</v>
      </c>
      <c r="G192" s="181">
        <f t="shared" si="13"/>
        <v>135591.79999999999</v>
      </c>
      <c r="H192" s="181">
        <f t="shared" si="13"/>
        <v>180684.62</v>
      </c>
      <c r="I192" s="181">
        <f t="shared" si="13"/>
        <v>1972386.3960463046</v>
      </c>
      <c r="J192" s="181">
        <f t="shared" si="13"/>
        <v>259233.54181520833</v>
      </c>
      <c r="K192" s="181">
        <f t="shared" si="13"/>
        <v>95792.8</v>
      </c>
      <c r="L192" s="181">
        <f t="shared" si="13"/>
        <v>1713150.8542310963</v>
      </c>
      <c r="M192" s="181">
        <f t="shared" si="13"/>
        <v>1042761.2608890906</v>
      </c>
      <c r="N192" s="181">
        <f t="shared" si="13"/>
        <v>670387.59334200574</v>
      </c>
      <c r="O192" s="181">
        <f t="shared" si="13"/>
        <v>730976.10758469568</v>
      </c>
      <c r="P192" s="181">
        <f t="shared" si="13"/>
        <v>116258.5596231661</v>
      </c>
      <c r="Q192" s="181">
        <f t="shared" si="13"/>
        <v>2029427.041610287</v>
      </c>
      <c r="R192" s="181">
        <f t="shared" si="13"/>
        <v>1178351.0323912487</v>
      </c>
      <c r="S192" s="297">
        <f t="shared" si="13"/>
        <v>851074.00921903807</v>
      </c>
      <c r="T192" s="173"/>
      <c r="U192" s="166"/>
      <c r="Y192" s="164"/>
    </row>
    <row r="193" spans="1:25" s="157" customFormat="1" ht="18" customHeight="1">
      <c r="A193" s="298" t="s">
        <v>207</v>
      </c>
      <c r="B193" s="160">
        <v>125445</v>
      </c>
      <c r="C193" s="160">
        <v>19455</v>
      </c>
      <c r="D193" s="160">
        <v>11863</v>
      </c>
      <c r="E193" s="160">
        <v>1400</v>
      </c>
      <c r="F193" s="160">
        <v>7592</v>
      </c>
      <c r="G193" s="160">
        <v>1850</v>
      </c>
      <c r="H193" s="160">
        <v>5741</v>
      </c>
      <c r="I193" s="160">
        <v>105990</v>
      </c>
      <c r="J193" s="160">
        <v>50155</v>
      </c>
      <c r="K193" s="160">
        <v>3991</v>
      </c>
      <c r="L193" s="160">
        <v>55835</v>
      </c>
      <c r="M193" s="160">
        <v>30761</v>
      </c>
      <c r="N193" s="160">
        <v>25074</v>
      </c>
      <c r="O193" s="160">
        <v>62018</v>
      </c>
      <c r="P193" s="160">
        <v>5391</v>
      </c>
      <c r="Q193" s="160">
        <v>63427</v>
      </c>
      <c r="R193" s="160">
        <v>32612</v>
      </c>
      <c r="S193" s="290">
        <v>30815</v>
      </c>
      <c r="T193" s="179"/>
      <c r="U193" s="170"/>
      <c r="Y193" s="164"/>
    </row>
    <row r="194" spans="1:25" s="157" customFormat="1" ht="18" customHeight="1">
      <c r="A194" s="298" t="s">
        <v>208</v>
      </c>
      <c r="B194" s="160">
        <v>95013</v>
      </c>
      <c r="C194" s="160">
        <v>30865</v>
      </c>
      <c r="D194" s="160">
        <v>24359</v>
      </c>
      <c r="E194" s="160">
        <v>89</v>
      </c>
      <c r="F194" s="160">
        <v>6506</v>
      </c>
      <c r="G194" s="160">
        <v>874</v>
      </c>
      <c r="H194" s="160">
        <v>5632</v>
      </c>
      <c r="I194" s="160">
        <v>64149</v>
      </c>
      <c r="J194" s="160">
        <v>9151</v>
      </c>
      <c r="K194" s="160">
        <v>4882</v>
      </c>
      <c r="L194" s="160">
        <v>54998</v>
      </c>
      <c r="M194" s="160">
        <v>23192</v>
      </c>
      <c r="N194" s="160">
        <v>31806</v>
      </c>
      <c r="O194" s="160">
        <v>33510</v>
      </c>
      <c r="P194" s="160">
        <v>4971</v>
      </c>
      <c r="Q194" s="160">
        <v>61503</v>
      </c>
      <c r="R194" s="160">
        <v>24065</v>
      </c>
      <c r="S194" s="290">
        <v>37438</v>
      </c>
      <c r="T194" s="179"/>
      <c r="U194" s="170"/>
      <c r="Y194" s="164"/>
    </row>
    <row r="195" spans="1:25" s="356" customFormat="1" ht="18" customHeight="1">
      <c r="A195" s="355" t="s">
        <v>209</v>
      </c>
      <c r="B195" s="352">
        <v>117597.29229790138</v>
      </c>
      <c r="C195" s="352">
        <v>23176.34</v>
      </c>
      <c r="D195" s="352">
        <v>14099.3</v>
      </c>
      <c r="E195" s="352">
        <v>146.86000000000001</v>
      </c>
      <c r="F195" s="352">
        <v>9077.0400000000009</v>
      </c>
      <c r="G195" s="352">
        <v>1582</v>
      </c>
      <c r="H195" s="352">
        <v>7495.04</v>
      </c>
      <c r="I195" s="352">
        <v>94420.952297901385</v>
      </c>
      <c r="J195" s="352">
        <v>9265.2182277916218</v>
      </c>
      <c r="K195" s="352">
        <v>4908.4399999999996</v>
      </c>
      <c r="L195" s="352">
        <v>85155.734070109756</v>
      </c>
      <c r="M195" s="352">
        <v>53682.453758850461</v>
      </c>
      <c r="N195" s="352">
        <v>31473.280311259292</v>
      </c>
      <c r="O195" s="352">
        <v>23364.518227791617</v>
      </c>
      <c r="P195" s="352">
        <v>5055.3</v>
      </c>
      <c r="Q195" s="352">
        <v>94232.774070109765</v>
      </c>
      <c r="R195" s="352">
        <v>55264.453758850461</v>
      </c>
      <c r="S195" s="353">
        <v>38968.320311259289</v>
      </c>
      <c r="T195" s="415"/>
      <c r="U195" s="166"/>
      <c r="Y195" s="357"/>
    </row>
    <row r="196" spans="1:25" s="150" customFormat="1" ht="18" customHeight="1">
      <c r="A196" s="438" t="s">
        <v>276</v>
      </c>
      <c r="B196" s="394">
        <f>SUM(B193:B195)</f>
        <v>338055.29229790135</v>
      </c>
      <c r="C196" s="394">
        <f t="shared" ref="C196:S196" si="14">SUM(C193:C195)</f>
        <v>73496.34</v>
      </c>
      <c r="D196" s="394">
        <f t="shared" si="14"/>
        <v>50321.3</v>
      </c>
      <c r="E196" s="394">
        <f t="shared" si="14"/>
        <v>1635.8600000000001</v>
      </c>
      <c r="F196" s="394">
        <f t="shared" si="14"/>
        <v>23175.040000000001</v>
      </c>
      <c r="G196" s="394">
        <f t="shared" si="14"/>
        <v>4306</v>
      </c>
      <c r="H196" s="394">
        <f t="shared" si="14"/>
        <v>18868.04</v>
      </c>
      <c r="I196" s="394">
        <f t="shared" si="14"/>
        <v>264559.95229790139</v>
      </c>
      <c r="J196" s="394">
        <f t="shared" si="14"/>
        <v>68571.218227791629</v>
      </c>
      <c r="K196" s="394">
        <f t="shared" si="14"/>
        <v>13781.439999999999</v>
      </c>
      <c r="L196" s="394">
        <f t="shared" si="14"/>
        <v>195988.73407010976</v>
      </c>
      <c r="M196" s="394">
        <f t="shared" si="14"/>
        <v>107635.45375885046</v>
      </c>
      <c r="N196" s="394">
        <f t="shared" si="14"/>
        <v>88353.280311259296</v>
      </c>
      <c r="O196" s="394">
        <f t="shared" si="14"/>
        <v>118892.51822779162</v>
      </c>
      <c r="P196" s="394">
        <f t="shared" si="14"/>
        <v>15417.3</v>
      </c>
      <c r="Q196" s="394">
        <f t="shared" si="14"/>
        <v>219162.77407010976</v>
      </c>
      <c r="R196" s="394">
        <f t="shared" si="14"/>
        <v>111941.45375885046</v>
      </c>
      <c r="S196" s="394">
        <f t="shared" si="14"/>
        <v>107221.32031125929</v>
      </c>
      <c r="T196" s="173"/>
      <c r="U196" s="148"/>
      <c r="Y196" s="151"/>
    </row>
    <row r="197" spans="1:25" s="157" customFormat="1" ht="18" customHeight="1">
      <c r="A197" s="298" t="s">
        <v>210</v>
      </c>
      <c r="B197" s="160">
        <v>108491</v>
      </c>
      <c r="C197" s="160">
        <v>26178</v>
      </c>
      <c r="D197" s="160">
        <v>15244</v>
      </c>
      <c r="E197" s="160">
        <v>269</v>
      </c>
      <c r="F197" s="160">
        <v>10934</v>
      </c>
      <c r="G197" s="160">
        <v>4435</v>
      </c>
      <c r="H197" s="160">
        <v>6500</v>
      </c>
      <c r="I197" s="160">
        <v>82313</v>
      </c>
      <c r="J197" s="160">
        <v>2132</v>
      </c>
      <c r="K197" s="160">
        <v>514</v>
      </c>
      <c r="L197" s="160">
        <v>80181</v>
      </c>
      <c r="M197" s="160">
        <v>39898</v>
      </c>
      <c r="N197" s="160">
        <v>40283</v>
      </c>
      <c r="O197" s="160">
        <v>17376</v>
      </c>
      <c r="P197" s="160">
        <v>783</v>
      </c>
      <c r="Q197" s="160">
        <v>91115</v>
      </c>
      <c r="R197" s="160">
        <v>44333</v>
      </c>
      <c r="S197" s="290">
        <v>46782</v>
      </c>
      <c r="T197" s="179"/>
      <c r="U197" s="170"/>
      <c r="Y197" s="164"/>
    </row>
    <row r="198" spans="1:25" s="356" customFormat="1" ht="18" customHeight="1">
      <c r="A198" s="355" t="s">
        <v>211</v>
      </c>
      <c r="B198" s="352">
        <v>142152</v>
      </c>
      <c r="C198" s="352">
        <v>37806</v>
      </c>
      <c r="D198" s="352">
        <v>24201</v>
      </c>
      <c r="E198" s="352">
        <v>881</v>
      </c>
      <c r="F198" s="352">
        <v>13605</v>
      </c>
      <c r="G198" s="352">
        <v>4765</v>
      </c>
      <c r="H198" s="352">
        <v>8839</v>
      </c>
      <c r="I198" s="352">
        <v>104346</v>
      </c>
      <c r="J198" s="352">
        <v>20983</v>
      </c>
      <c r="K198" s="352">
        <v>11052</v>
      </c>
      <c r="L198" s="352">
        <v>83362</v>
      </c>
      <c r="M198" s="352">
        <v>44948</v>
      </c>
      <c r="N198" s="352">
        <v>38415</v>
      </c>
      <c r="O198" s="352">
        <v>45185</v>
      </c>
      <c r="P198" s="352">
        <v>11932</v>
      </c>
      <c r="Q198" s="352">
        <v>96967</v>
      </c>
      <c r="R198" s="352">
        <v>49713</v>
      </c>
      <c r="S198" s="353">
        <v>47254</v>
      </c>
      <c r="T198" s="415"/>
      <c r="U198" s="166"/>
      <c r="Y198" s="357"/>
    </row>
    <row r="199" spans="1:25" s="356" customFormat="1" ht="18" customHeight="1">
      <c r="A199" s="355" t="s">
        <v>212</v>
      </c>
      <c r="B199" s="352">
        <f>C199+I199</f>
        <v>125520.68449638804</v>
      </c>
      <c r="C199" s="352">
        <v>34956.81</v>
      </c>
      <c r="D199" s="352">
        <v>18545.63</v>
      </c>
      <c r="E199" s="352">
        <v>840.75</v>
      </c>
      <c r="F199" s="352">
        <v>16411.18</v>
      </c>
      <c r="G199" s="352">
        <v>8850.34</v>
      </c>
      <c r="H199" s="352">
        <v>7560.84</v>
      </c>
      <c r="I199" s="352">
        <v>90563.874496388045</v>
      </c>
      <c r="J199" s="352">
        <v>13832.854750144281</v>
      </c>
      <c r="K199" s="352">
        <v>5544.88</v>
      </c>
      <c r="L199" s="352">
        <v>76731.019746243765</v>
      </c>
      <c r="M199" s="352">
        <v>40301.278693442997</v>
      </c>
      <c r="N199" s="352">
        <v>36429.741052800768</v>
      </c>
      <c r="O199" s="352">
        <f>D199+J199</f>
        <v>32378.484750144282</v>
      </c>
      <c r="P199" s="352">
        <f>E199+K199</f>
        <v>6385.63</v>
      </c>
      <c r="Q199" s="352">
        <f>F199+L199</f>
        <v>93142.199746243772</v>
      </c>
      <c r="R199" s="352">
        <f>G199+M199</f>
        <v>49151.618693443001</v>
      </c>
      <c r="S199" s="353">
        <f>H199+N199</f>
        <v>43990.581052800771</v>
      </c>
      <c r="T199" s="445">
        <f t="shared" ref="T199:U199" si="15">I199+O199</f>
        <v>122942.35924653233</v>
      </c>
      <c r="U199" s="352">
        <f t="shared" si="15"/>
        <v>20218.484750144282</v>
      </c>
      <c r="Y199" s="357"/>
    </row>
    <row r="200" spans="1:25" s="150" customFormat="1" ht="18" customHeight="1">
      <c r="A200" s="438" t="s">
        <v>277</v>
      </c>
      <c r="B200" s="446">
        <f>SUM(B197:B199)</f>
        <v>376163.68449638807</v>
      </c>
      <c r="C200" s="446">
        <f t="shared" ref="C200:S200" si="16">SUM(C197:C199)</f>
        <v>98940.81</v>
      </c>
      <c r="D200" s="446">
        <f t="shared" si="16"/>
        <v>57990.630000000005</v>
      </c>
      <c r="E200" s="446">
        <f t="shared" si="16"/>
        <v>1990.75</v>
      </c>
      <c r="F200" s="446">
        <f t="shared" si="16"/>
        <v>40950.18</v>
      </c>
      <c r="G200" s="446">
        <f t="shared" si="16"/>
        <v>18050.34</v>
      </c>
      <c r="H200" s="446">
        <f t="shared" si="16"/>
        <v>22899.84</v>
      </c>
      <c r="I200" s="446">
        <f t="shared" si="16"/>
        <v>277222.87449638802</v>
      </c>
      <c r="J200" s="446">
        <f t="shared" si="16"/>
        <v>36947.854750144281</v>
      </c>
      <c r="K200" s="446">
        <f t="shared" si="16"/>
        <v>17110.88</v>
      </c>
      <c r="L200" s="446">
        <f t="shared" si="16"/>
        <v>240274.01974624378</v>
      </c>
      <c r="M200" s="446">
        <f t="shared" si="16"/>
        <v>125147.27869344299</v>
      </c>
      <c r="N200" s="446">
        <f t="shared" si="16"/>
        <v>115127.74105280076</v>
      </c>
      <c r="O200" s="446">
        <f t="shared" si="16"/>
        <v>94939.484750144285</v>
      </c>
      <c r="P200" s="446">
        <f t="shared" si="16"/>
        <v>19100.63</v>
      </c>
      <c r="Q200" s="446">
        <f t="shared" si="16"/>
        <v>281224.19974624377</v>
      </c>
      <c r="R200" s="446">
        <f t="shared" si="16"/>
        <v>143197.61869344302</v>
      </c>
      <c r="S200" s="446">
        <f t="shared" si="16"/>
        <v>138026.58105280076</v>
      </c>
      <c r="T200" s="426"/>
      <c r="U200" s="394"/>
      <c r="Y200" s="151"/>
    </row>
    <row r="201" spans="1:25" s="150" customFormat="1" ht="18" customHeight="1">
      <c r="A201" s="430" t="s">
        <v>213</v>
      </c>
      <c r="B201" s="162">
        <f>C201+I201</f>
        <v>125385.9240058673</v>
      </c>
      <c r="C201" s="162">
        <v>27410.32</v>
      </c>
      <c r="D201" s="431">
        <v>15258.62</v>
      </c>
      <c r="E201" s="431">
        <v>110.38</v>
      </c>
      <c r="F201" s="162">
        <v>12151.7</v>
      </c>
      <c r="G201" s="431">
        <v>4358.1000000000004</v>
      </c>
      <c r="H201" s="431">
        <v>7793.6</v>
      </c>
      <c r="I201" s="162">
        <v>97975.604005867295</v>
      </c>
      <c r="J201" s="431">
        <v>33823.235223295844</v>
      </c>
      <c r="K201" s="431">
        <v>1482.41</v>
      </c>
      <c r="L201" s="431">
        <v>64152.368782571451</v>
      </c>
      <c r="M201" s="431">
        <v>29999.658918388057</v>
      </c>
      <c r="N201" s="431">
        <v>34152.709864183395</v>
      </c>
      <c r="O201" s="431">
        <v>49081.855223295846</v>
      </c>
      <c r="P201" s="431">
        <v>1592.79</v>
      </c>
      <c r="Q201" s="431">
        <v>76304.068782571456</v>
      </c>
      <c r="R201" s="431">
        <v>34357.758918388055</v>
      </c>
      <c r="S201" s="432">
        <v>41946.309864183393</v>
      </c>
      <c r="T201" s="354"/>
      <c r="U201" s="160"/>
      <c r="Y201" s="151"/>
    </row>
    <row r="202" spans="1:25" s="150" customFormat="1" ht="18" customHeight="1">
      <c r="A202" s="298" t="s">
        <v>214</v>
      </c>
      <c r="B202" s="160">
        <f>C202+I202</f>
        <v>105677.64262005127</v>
      </c>
      <c r="C202" s="160">
        <v>28666.22</v>
      </c>
      <c r="D202" s="380">
        <v>14862.85</v>
      </c>
      <c r="E202" s="380">
        <v>254.03</v>
      </c>
      <c r="F202" s="380">
        <v>13803.37</v>
      </c>
      <c r="G202" s="380">
        <v>8415.4699999999993</v>
      </c>
      <c r="H202" s="380">
        <v>5387.9</v>
      </c>
      <c r="I202" s="380">
        <v>77011.422620051264</v>
      </c>
      <c r="J202" s="380">
        <v>17137.330317770487</v>
      </c>
      <c r="K202" s="380">
        <v>2855.88</v>
      </c>
      <c r="L202" s="380">
        <v>59874.092302280776</v>
      </c>
      <c r="M202" s="380">
        <v>37227.064577347388</v>
      </c>
      <c r="N202" s="380">
        <v>22647.027724933392</v>
      </c>
      <c r="O202" s="380">
        <v>32000.18031777049</v>
      </c>
      <c r="P202" s="380">
        <v>3109.91</v>
      </c>
      <c r="Q202" s="380">
        <v>73677.462302280779</v>
      </c>
      <c r="R202" s="380">
        <v>45642.534577347382</v>
      </c>
      <c r="S202" s="381">
        <v>28034.92772493339</v>
      </c>
      <c r="T202" s="354"/>
      <c r="U202" s="160"/>
      <c r="Y202" s="151"/>
    </row>
    <row r="203" spans="1:25" s="150" customFormat="1" ht="18" customHeight="1">
      <c r="A203" s="447" t="s">
        <v>215</v>
      </c>
      <c r="B203" s="448">
        <v>127234</v>
      </c>
      <c r="C203" s="448">
        <v>32259</v>
      </c>
      <c r="D203" s="449">
        <v>21097</v>
      </c>
      <c r="E203" s="449">
        <v>205</v>
      </c>
      <c r="F203" s="449">
        <v>11162</v>
      </c>
      <c r="G203" s="449">
        <v>6121</v>
      </c>
      <c r="H203" s="449">
        <v>5041</v>
      </c>
      <c r="I203" s="449">
        <v>94975</v>
      </c>
      <c r="J203" s="449">
        <v>20503</v>
      </c>
      <c r="K203" s="449">
        <v>17178</v>
      </c>
      <c r="L203" s="449">
        <v>74472</v>
      </c>
      <c r="M203" s="449">
        <v>44015</v>
      </c>
      <c r="N203" s="449">
        <v>30458</v>
      </c>
      <c r="O203" s="449">
        <v>41600</v>
      </c>
      <c r="P203" s="449">
        <v>17383</v>
      </c>
      <c r="Q203" s="449">
        <v>85635</v>
      </c>
      <c r="R203" s="449">
        <v>50136</v>
      </c>
      <c r="S203" s="450">
        <v>35499</v>
      </c>
      <c r="T203" s="354"/>
      <c r="U203" s="160"/>
      <c r="Y203" s="151"/>
    </row>
    <row r="204" spans="1:25" s="412" customFormat="1" ht="18" customHeight="1">
      <c r="A204" s="465" t="s">
        <v>286</v>
      </c>
      <c r="B204" s="466">
        <f>SUM(B201:B203)</f>
        <v>358297.56662591855</v>
      </c>
      <c r="C204" s="466">
        <f t="shared" ref="C204:U204" si="17">SUM(C201:C203)</f>
        <v>88335.540000000008</v>
      </c>
      <c r="D204" s="466">
        <f t="shared" si="17"/>
        <v>51218.47</v>
      </c>
      <c r="E204" s="466">
        <f t="shared" si="17"/>
        <v>569.41</v>
      </c>
      <c r="F204" s="466">
        <f t="shared" si="17"/>
        <v>37117.07</v>
      </c>
      <c r="G204" s="466">
        <f t="shared" si="17"/>
        <v>18894.57</v>
      </c>
      <c r="H204" s="466">
        <f t="shared" si="17"/>
        <v>18222.5</v>
      </c>
      <c r="I204" s="466">
        <f t="shared" si="17"/>
        <v>269962.02662591857</v>
      </c>
      <c r="J204" s="466">
        <f t="shared" si="17"/>
        <v>71463.565541066331</v>
      </c>
      <c r="K204" s="466">
        <f t="shared" si="17"/>
        <v>21516.29</v>
      </c>
      <c r="L204" s="466">
        <f t="shared" si="17"/>
        <v>198498.46108485223</v>
      </c>
      <c r="M204" s="466">
        <f t="shared" si="17"/>
        <v>111241.72349573544</v>
      </c>
      <c r="N204" s="466">
        <f t="shared" si="17"/>
        <v>87257.73758911679</v>
      </c>
      <c r="O204" s="466">
        <f t="shared" si="17"/>
        <v>122682.03554106633</v>
      </c>
      <c r="P204" s="466">
        <f t="shared" si="17"/>
        <v>22085.7</v>
      </c>
      <c r="Q204" s="466">
        <f t="shared" si="17"/>
        <v>235616.53108485223</v>
      </c>
      <c r="R204" s="466">
        <f t="shared" si="17"/>
        <v>130136.29349573544</v>
      </c>
      <c r="S204" s="466">
        <f t="shared" si="17"/>
        <v>105480.23758911679</v>
      </c>
      <c r="T204" s="466">
        <f t="shared" si="17"/>
        <v>0</v>
      </c>
      <c r="U204" s="466">
        <f t="shared" si="17"/>
        <v>0</v>
      </c>
      <c r="Y204" s="410"/>
    </row>
    <row r="205" spans="1:25" s="150" customFormat="1" ht="18" customHeight="1">
      <c r="A205" s="382" t="s">
        <v>216</v>
      </c>
      <c r="B205" s="352">
        <v>117065.46324823919</v>
      </c>
      <c r="C205" s="352">
        <v>27166.65</v>
      </c>
      <c r="D205" s="383">
        <v>14290.5</v>
      </c>
      <c r="E205" s="383">
        <v>419.49</v>
      </c>
      <c r="F205" s="383">
        <v>12876.15</v>
      </c>
      <c r="G205" s="383">
        <v>5379.16</v>
      </c>
      <c r="H205" s="383">
        <v>7496.99</v>
      </c>
      <c r="I205" s="383">
        <v>89898.813248239196</v>
      </c>
      <c r="J205" s="383">
        <v>8561.8147796550074</v>
      </c>
      <c r="K205" s="383">
        <v>6033.57</v>
      </c>
      <c r="L205" s="383">
        <v>81336.998468584192</v>
      </c>
      <c r="M205" s="383">
        <v>42794.937716292414</v>
      </c>
      <c r="N205" s="383">
        <v>38542.060752291793</v>
      </c>
      <c r="O205" s="383">
        <v>22852.314779655007</v>
      </c>
      <c r="P205" s="383">
        <v>6453.06</v>
      </c>
      <c r="Q205" s="383">
        <v>94213.148468584201</v>
      </c>
      <c r="R205" s="383">
        <v>48174.09771629241</v>
      </c>
      <c r="S205" s="384">
        <v>46039.050752291791</v>
      </c>
      <c r="T205" s="354"/>
      <c r="U205" s="160"/>
      <c r="Y205" s="151"/>
    </row>
    <row r="206" spans="1:25" s="157" customFormat="1" ht="18" customHeight="1">
      <c r="A206" s="385" t="s">
        <v>217</v>
      </c>
      <c r="B206" s="379">
        <v>131458</v>
      </c>
      <c r="C206" s="379">
        <v>39573</v>
      </c>
      <c r="D206" s="386">
        <v>22494</v>
      </c>
      <c r="E206" s="386">
        <v>1478</v>
      </c>
      <c r="F206" s="386">
        <v>17079</v>
      </c>
      <c r="G206" s="386">
        <v>7809</v>
      </c>
      <c r="H206" s="386">
        <v>9269</v>
      </c>
      <c r="I206" s="386">
        <v>91885</v>
      </c>
      <c r="J206" s="386">
        <v>6801</v>
      </c>
      <c r="K206" s="386">
        <v>3030</v>
      </c>
      <c r="L206" s="386">
        <v>85085</v>
      </c>
      <c r="M206" s="386">
        <v>36720</v>
      </c>
      <c r="N206" s="386">
        <v>48364</v>
      </c>
      <c r="O206" s="386">
        <v>29295</v>
      </c>
      <c r="P206" s="386">
        <v>4508</v>
      </c>
      <c r="Q206" s="386">
        <v>102163</v>
      </c>
      <c r="R206" s="386">
        <v>44530</v>
      </c>
      <c r="S206" s="381">
        <v>57633</v>
      </c>
      <c r="T206" s="378"/>
      <c r="U206" s="379"/>
      <c r="Y206" s="164"/>
    </row>
    <row r="207" spans="1:25" s="356" customFormat="1" ht="18" customHeight="1">
      <c r="A207" s="382" t="s">
        <v>218</v>
      </c>
      <c r="B207" s="401">
        <v>224237</v>
      </c>
      <c r="C207" s="401">
        <v>95935</v>
      </c>
      <c r="D207" s="402">
        <v>53030</v>
      </c>
      <c r="E207" s="402">
        <v>1015</v>
      </c>
      <c r="F207" s="402">
        <v>42904</v>
      </c>
      <c r="G207" s="402">
        <v>26483</v>
      </c>
      <c r="H207" s="402">
        <v>16421</v>
      </c>
      <c r="I207" s="402">
        <v>128303</v>
      </c>
      <c r="J207" s="402">
        <v>22227</v>
      </c>
      <c r="K207" s="402">
        <v>15087</v>
      </c>
      <c r="L207" s="402">
        <v>106076</v>
      </c>
      <c r="M207" s="402">
        <v>60495</v>
      </c>
      <c r="N207" s="402">
        <v>45581</v>
      </c>
      <c r="O207" s="402">
        <v>75257</v>
      </c>
      <c r="P207" s="402">
        <v>16102</v>
      </c>
      <c r="Q207" s="402">
        <v>148980</v>
      </c>
      <c r="R207" s="402">
        <v>86978</v>
      </c>
      <c r="S207" s="403">
        <v>62002</v>
      </c>
      <c r="T207" s="400"/>
      <c r="U207" s="401"/>
      <c r="Y207" s="357"/>
    </row>
    <row r="208" spans="1:25" s="356" customFormat="1" ht="18" customHeight="1">
      <c r="A208" s="465" t="s">
        <v>300</v>
      </c>
      <c r="B208" s="485">
        <f>SUM(B205:B207)</f>
        <v>472760.46324823919</v>
      </c>
      <c r="C208" s="485">
        <f t="shared" ref="C208:U208" si="18">SUM(C205:C207)</f>
        <v>162674.65</v>
      </c>
      <c r="D208" s="485">
        <f t="shared" si="18"/>
        <v>89814.5</v>
      </c>
      <c r="E208" s="485">
        <f t="shared" si="18"/>
        <v>2912.49</v>
      </c>
      <c r="F208" s="485">
        <f t="shared" si="18"/>
        <v>72859.149999999994</v>
      </c>
      <c r="G208" s="485">
        <f t="shared" si="18"/>
        <v>39671.160000000003</v>
      </c>
      <c r="H208" s="485">
        <f t="shared" si="18"/>
        <v>33186.99</v>
      </c>
      <c r="I208" s="485">
        <f t="shared" si="18"/>
        <v>310086.81324823922</v>
      </c>
      <c r="J208" s="485">
        <f t="shared" si="18"/>
        <v>37589.814779655004</v>
      </c>
      <c r="K208" s="485">
        <f t="shared" si="18"/>
        <v>24150.57</v>
      </c>
      <c r="L208" s="485">
        <f t="shared" si="18"/>
        <v>272497.99846858421</v>
      </c>
      <c r="M208" s="485">
        <f t="shared" si="18"/>
        <v>140009.93771629242</v>
      </c>
      <c r="N208" s="485">
        <f t="shared" si="18"/>
        <v>132487.06075229179</v>
      </c>
      <c r="O208" s="485">
        <f t="shared" si="18"/>
        <v>127404.314779655</v>
      </c>
      <c r="P208" s="485">
        <f t="shared" si="18"/>
        <v>27063.06</v>
      </c>
      <c r="Q208" s="485">
        <f t="shared" si="18"/>
        <v>345356.14846858417</v>
      </c>
      <c r="R208" s="485">
        <f t="shared" si="18"/>
        <v>179682.09771629242</v>
      </c>
      <c r="S208" s="485">
        <f t="shared" si="18"/>
        <v>165674.05075229181</v>
      </c>
      <c r="T208" s="485">
        <f t="shared" si="18"/>
        <v>0</v>
      </c>
      <c r="U208" s="485">
        <f t="shared" si="18"/>
        <v>0</v>
      </c>
      <c r="Y208" s="357"/>
    </row>
    <row r="209" spans="1:25" s="356" customFormat="1" ht="18" customHeight="1">
      <c r="A209" s="296" t="s">
        <v>221</v>
      </c>
      <c r="B209" s="404">
        <f>SUM(B193:B207)</f>
        <v>2617793.5500886552</v>
      </c>
      <c r="C209" s="404">
        <f t="shared" ref="C209:S209" si="19">SUM(C193:C207)</f>
        <v>684220.03</v>
      </c>
      <c r="D209" s="404">
        <f t="shared" si="19"/>
        <v>408875.30000000005</v>
      </c>
      <c r="E209" s="404">
        <f t="shared" si="19"/>
        <v>11304.53</v>
      </c>
      <c r="F209" s="404">
        <f t="shared" si="19"/>
        <v>275343.73</v>
      </c>
      <c r="G209" s="404">
        <f t="shared" si="19"/>
        <v>122172.98000000001</v>
      </c>
      <c r="H209" s="404">
        <f t="shared" si="19"/>
        <v>153167.75</v>
      </c>
      <c r="I209" s="404">
        <f t="shared" si="19"/>
        <v>1933576.5200886552</v>
      </c>
      <c r="J209" s="404">
        <f t="shared" si="19"/>
        <v>391555.0918176595</v>
      </c>
      <c r="K209" s="404">
        <f t="shared" si="19"/>
        <v>128967.79000000001</v>
      </c>
      <c r="L209" s="404">
        <f t="shared" si="19"/>
        <v>1542020.4282709956</v>
      </c>
      <c r="M209" s="404">
        <f t="shared" si="19"/>
        <v>828058.84961235023</v>
      </c>
      <c r="N209" s="404">
        <f t="shared" si="19"/>
        <v>713964.57865864551</v>
      </c>
      <c r="O209" s="404">
        <f t="shared" si="19"/>
        <v>800432.39181765949</v>
      </c>
      <c r="P209" s="404">
        <f t="shared" si="19"/>
        <v>140270.32</v>
      </c>
      <c r="Q209" s="404">
        <f t="shared" si="19"/>
        <v>1817363.1582709958</v>
      </c>
      <c r="R209" s="404">
        <f t="shared" si="19"/>
        <v>950232.82961235009</v>
      </c>
      <c r="S209" s="409">
        <f t="shared" si="19"/>
        <v>867130.32865864551</v>
      </c>
      <c r="T209" s="400"/>
      <c r="U209" s="401"/>
      <c r="Y209" s="357"/>
    </row>
    <row r="210" spans="1:25" s="157" customFormat="1" ht="18" customHeight="1">
      <c r="A210" s="405" t="s">
        <v>219</v>
      </c>
      <c r="B210" s="406">
        <v>94616</v>
      </c>
      <c r="C210" s="406">
        <v>33478</v>
      </c>
      <c r="D210" s="407">
        <v>20951</v>
      </c>
      <c r="E210" s="407">
        <v>535</v>
      </c>
      <c r="F210" s="407">
        <v>12527</v>
      </c>
      <c r="G210" s="407">
        <v>6430</v>
      </c>
      <c r="H210" s="407">
        <v>6097</v>
      </c>
      <c r="I210" s="407">
        <v>61139</v>
      </c>
      <c r="J210" s="407">
        <v>12957</v>
      </c>
      <c r="K210" s="407">
        <v>5152</v>
      </c>
      <c r="L210" s="407">
        <v>48182</v>
      </c>
      <c r="M210" s="407">
        <v>27508</v>
      </c>
      <c r="N210" s="407">
        <v>20674</v>
      </c>
      <c r="O210" s="407">
        <v>33908</v>
      </c>
      <c r="P210" s="407">
        <v>5686</v>
      </c>
      <c r="Q210" s="407">
        <v>60709</v>
      </c>
      <c r="R210" s="407">
        <v>33938</v>
      </c>
      <c r="S210" s="408">
        <v>26771</v>
      </c>
      <c r="T210" s="378"/>
      <c r="U210" s="379"/>
      <c r="Y210" s="164"/>
    </row>
    <row r="211" spans="1:25" s="157" customFormat="1" ht="18" customHeight="1">
      <c r="A211" s="385" t="s">
        <v>222</v>
      </c>
      <c r="B211" s="160">
        <v>85927.019510711427</v>
      </c>
      <c r="C211" s="380">
        <v>28257.33</v>
      </c>
      <c r="D211" s="380">
        <v>19142.16</v>
      </c>
      <c r="E211" s="380">
        <v>1876.55</v>
      </c>
      <c r="F211" s="380">
        <v>9115.17</v>
      </c>
      <c r="G211" s="380">
        <v>1627.69</v>
      </c>
      <c r="H211" s="380">
        <v>7487.48</v>
      </c>
      <c r="I211" s="380">
        <v>57669.68951071144</v>
      </c>
      <c r="J211" s="380">
        <v>8242.087003426599</v>
      </c>
      <c r="K211" s="380">
        <v>3242.4</v>
      </c>
      <c r="L211" s="380">
        <v>49427.602507284842</v>
      </c>
      <c r="M211" s="380">
        <v>24998.723768429321</v>
      </c>
      <c r="N211" s="380">
        <v>24428.878738855514</v>
      </c>
      <c r="O211" s="380">
        <v>27384.247003426597</v>
      </c>
      <c r="P211" s="380">
        <v>5118.95</v>
      </c>
      <c r="Q211" s="380">
        <v>58542.772507284841</v>
      </c>
      <c r="R211" s="380">
        <v>26626.413768429324</v>
      </c>
      <c r="S211" s="381">
        <v>31916.358738855513</v>
      </c>
      <c r="T211" s="378"/>
      <c r="U211" s="379"/>
      <c r="Y211" s="164"/>
    </row>
    <row r="212" spans="1:25" s="356" customFormat="1" ht="18" customHeight="1">
      <c r="A212" s="382" t="s">
        <v>223</v>
      </c>
      <c r="B212" s="401">
        <v>159783</v>
      </c>
      <c r="C212" s="402">
        <v>34428</v>
      </c>
      <c r="D212" s="402">
        <v>23516</v>
      </c>
      <c r="E212" s="402">
        <v>1919</v>
      </c>
      <c r="F212" s="402">
        <v>10912</v>
      </c>
      <c r="G212" s="402">
        <v>3304</v>
      </c>
      <c r="H212" s="402">
        <v>7608</v>
      </c>
      <c r="I212" s="402">
        <v>125355</v>
      </c>
      <c r="J212" s="402">
        <v>38869</v>
      </c>
      <c r="K212" s="402">
        <v>8907</v>
      </c>
      <c r="L212" s="402">
        <v>86486</v>
      </c>
      <c r="M212" s="402">
        <v>55539</v>
      </c>
      <c r="N212" s="402">
        <v>30947</v>
      </c>
      <c r="O212" s="402">
        <v>62385</v>
      </c>
      <c r="P212" s="402">
        <v>10825</v>
      </c>
      <c r="Q212" s="402">
        <v>97398</v>
      </c>
      <c r="R212" s="402">
        <v>58844</v>
      </c>
      <c r="S212" s="403">
        <v>38554</v>
      </c>
      <c r="T212" s="400"/>
      <c r="U212" s="401"/>
      <c r="Y212" s="357"/>
    </row>
    <row r="213" spans="1:25" s="356" customFormat="1" ht="18" customHeight="1">
      <c r="A213" s="428" t="s">
        <v>278</v>
      </c>
      <c r="B213" s="451">
        <f>SUM(B210:B212)</f>
        <v>340326.01951071143</v>
      </c>
      <c r="C213" s="451">
        <f t="shared" ref="C213:S213" si="20">SUM(C210:C212)</f>
        <v>96163.33</v>
      </c>
      <c r="D213" s="451">
        <f t="shared" si="20"/>
        <v>63609.16</v>
      </c>
      <c r="E213" s="451">
        <f t="shared" si="20"/>
        <v>4330.55</v>
      </c>
      <c r="F213" s="451">
        <f t="shared" si="20"/>
        <v>32554.17</v>
      </c>
      <c r="G213" s="451">
        <f t="shared" si="20"/>
        <v>11361.69</v>
      </c>
      <c r="H213" s="451">
        <f t="shared" si="20"/>
        <v>21192.48</v>
      </c>
      <c r="I213" s="451">
        <f t="shared" si="20"/>
        <v>244163.68951071144</v>
      </c>
      <c r="J213" s="451">
        <f t="shared" si="20"/>
        <v>60068.087003426597</v>
      </c>
      <c r="K213" s="451">
        <f t="shared" si="20"/>
        <v>17301.400000000001</v>
      </c>
      <c r="L213" s="451">
        <f t="shared" si="20"/>
        <v>184095.60250728484</v>
      </c>
      <c r="M213" s="451">
        <f t="shared" si="20"/>
        <v>108045.72376842932</v>
      </c>
      <c r="N213" s="451">
        <f t="shared" si="20"/>
        <v>76049.878738855507</v>
      </c>
      <c r="O213" s="451">
        <f t="shared" si="20"/>
        <v>123677.2470034266</v>
      </c>
      <c r="P213" s="451">
        <f t="shared" si="20"/>
        <v>21629.95</v>
      </c>
      <c r="Q213" s="451">
        <f t="shared" si="20"/>
        <v>216649.77250728483</v>
      </c>
      <c r="R213" s="451">
        <f t="shared" si="20"/>
        <v>119408.41376842932</v>
      </c>
      <c r="S213" s="451">
        <f t="shared" si="20"/>
        <v>97241.358738855517</v>
      </c>
      <c r="T213" s="400"/>
      <c r="U213" s="401"/>
      <c r="V213" s="486">
        <f>(B213-B196)/B196*100</f>
        <v>0.67170290320704762</v>
      </c>
      <c r="W213" s="486">
        <f>(C213-C196)/C196*100</f>
        <v>30.840977931690212</v>
      </c>
      <c r="Y213" s="357"/>
    </row>
    <row r="214" spans="1:25" s="457" customFormat="1" ht="18" customHeight="1">
      <c r="A214" s="452" t="s">
        <v>224</v>
      </c>
      <c r="B214" s="453">
        <v>140188</v>
      </c>
      <c r="C214" s="454">
        <v>28746</v>
      </c>
      <c r="D214" s="454">
        <v>19652</v>
      </c>
      <c r="E214" s="454">
        <v>345</v>
      </c>
      <c r="F214" s="454">
        <v>9094</v>
      </c>
      <c r="G214" s="454">
        <v>2403</v>
      </c>
      <c r="H214" s="454">
        <v>6691</v>
      </c>
      <c r="I214" s="454">
        <v>111442</v>
      </c>
      <c r="J214" s="454">
        <v>10456</v>
      </c>
      <c r="K214" s="454">
        <v>6071</v>
      </c>
      <c r="L214" s="454">
        <v>100985</v>
      </c>
      <c r="M214" s="454">
        <v>61146</v>
      </c>
      <c r="N214" s="454">
        <v>39839</v>
      </c>
      <c r="O214" s="454">
        <v>30108</v>
      </c>
      <c r="P214" s="454">
        <v>6416</v>
      </c>
      <c r="Q214" s="454">
        <v>110080</v>
      </c>
      <c r="R214" s="454">
        <v>63549</v>
      </c>
      <c r="S214" s="455">
        <v>46531</v>
      </c>
      <c r="T214" s="456"/>
      <c r="U214" s="453"/>
      <c r="V214" s="487"/>
      <c r="Y214" s="458"/>
    </row>
    <row r="215" spans="1:25" s="392" customFormat="1" ht="18" customHeight="1">
      <c r="A215" s="459" t="s">
        <v>225</v>
      </c>
      <c r="B215" s="460">
        <v>111384</v>
      </c>
      <c r="C215" s="461">
        <v>25130</v>
      </c>
      <c r="D215" s="461">
        <v>16376</v>
      </c>
      <c r="E215" s="461">
        <v>398</v>
      </c>
      <c r="F215" s="461">
        <v>8753</v>
      </c>
      <c r="G215" s="461">
        <v>2211</v>
      </c>
      <c r="H215" s="461">
        <v>6542</v>
      </c>
      <c r="I215" s="461">
        <v>86254</v>
      </c>
      <c r="J215" s="461">
        <v>11872</v>
      </c>
      <c r="K215" s="461">
        <v>3100</v>
      </c>
      <c r="L215" s="461">
        <v>74382</v>
      </c>
      <c r="M215" s="461">
        <v>42691</v>
      </c>
      <c r="N215" s="461">
        <v>31691</v>
      </c>
      <c r="O215" s="461">
        <v>28248</v>
      </c>
      <c r="P215" s="461">
        <v>3498</v>
      </c>
      <c r="Q215" s="461">
        <v>83136</v>
      </c>
      <c r="R215" s="461">
        <v>44902</v>
      </c>
      <c r="S215" s="462">
        <v>38233</v>
      </c>
      <c r="T215" s="463"/>
      <c r="U215" s="460"/>
      <c r="V215" s="488"/>
      <c r="Y215" s="393"/>
    </row>
    <row r="216" spans="1:25" s="392" customFormat="1" ht="18" customHeight="1">
      <c r="A216" s="459" t="s">
        <v>226</v>
      </c>
      <c r="B216" s="460">
        <v>128926.25406726528</v>
      </c>
      <c r="C216" s="461">
        <v>34546</v>
      </c>
      <c r="D216" s="461">
        <v>23066.1</v>
      </c>
      <c r="E216" s="461">
        <v>537.94000000000005</v>
      </c>
      <c r="F216" s="461">
        <v>11479.9</v>
      </c>
      <c r="G216" s="461">
        <v>2237.1999999999998</v>
      </c>
      <c r="H216" s="461">
        <v>9242.7000000000007</v>
      </c>
      <c r="I216" s="461">
        <v>94380.254067265283</v>
      </c>
      <c r="J216" s="461">
        <v>12010.710843488983</v>
      </c>
      <c r="K216" s="461">
        <v>8318.85</v>
      </c>
      <c r="L216" s="461">
        <v>82369.543223776302</v>
      </c>
      <c r="M216" s="461">
        <v>41087.409653282397</v>
      </c>
      <c r="N216" s="461">
        <v>41282.133570493897</v>
      </c>
      <c r="O216" s="461">
        <v>35076.810843488987</v>
      </c>
      <c r="P216" s="461">
        <v>8856.7900000000009</v>
      </c>
      <c r="Q216" s="461">
        <v>93849.443223776296</v>
      </c>
      <c r="R216" s="461">
        <v>43324.609653282401</v>
      </c>
      <c r="S216" s="462">
        <v>50524.833570493895</v>
      </c>
      <c r="T216" s="463"/>
      <c r="U216" s="460"/>
      <c r="V216" s="488"/>
      <c r="Y216" s="393"/>
    </row>
    <row r="217" spans="1:25" s="412" customFormat="1" ht="18" customHeight="1">
      <c r="A217" s="428" t="s">
        <v>279</v>
      </c>
      <c r="B217" s="419">
        <f>SUM(B214:B216)</f>
        <v>380498.25406726531</v>
      </c>
      <c r="C217" s="419">
        <f t="shared" ref="C217:S217" si="21">SUM(C214:C216)</f>
        <v>88422</v>
      </c>
      <c r="D217" s="419">
        <f t="shared" si="21"/>
        <v>59094.1</v>
      </c>
      <c r="E217" s="419">
        <f t="shared" si="21"/>
        <v>1280.94</v>
      </c>
      <c r="F217" s="419">
        <f t="shared" si="21"/>
        <v>29326.9</v>
      </c>
      <c r="G217" s="419">
        <f t="shared" si="21"/>
        <v>6851.2</v>
      </c>
      <c r="H217" s="419">
        <f t="shared" si="21"/>
        <v>22475.7</v>
      </c>
      <c r="I217" s="419">
        <f t="shared" si="21"/>
        <v>292076.25406726531</v>
      </c>
      <c r="J217" s="419">
        <f t="shared" si="21"/>
        <v>34338.710843488981</v>
      </c>
      <c r="K217" s="419">
        <f t="shared" si="21"/>
        <v>17489.849999999999</v>
      </c>
      <c r="L217" s="419">
        <f t="shared" si="21"/>
        <v>257736.5432237763</v>
      </c>
      <c r="M217" s="419">
        <f t="shared" si="21"/>
        <v>144924.4096532824</v>
      </c>
      <c r="N217" s="419">
        <f t="shared" si="21"/>
        <v>112812.1335704939</v>
      </c>
      <c r="O217" s="419">
        <f t="shared" si="21"/>
        <v>93432.810843488987</v>
      </c>
      <c r="P217" s="419">
        <f t="shared" si="21"/>
        <v>18770.79</v>
      </c>
      <c r="Q217" s="419">
        <f t="shared" si="21"/>
        <v>287065.4432237763</v>
      </c>
      <c r="R217" s="419">
        <f t="shared" si="21"/>
        <v>151775.60965328239</v>
      </c>
      <c r="S217" s="419">
        <f t="shared" si="21"/>
        <v>135288.83357049391</v>
      </c>
      <c r="T217" s="413"/>
      <c r="U217" s="411"/>
      <c r="V217" s="486">
        <f>(B217-B200)/B200*100</f>
        <v>1.1523094199485013</v>
      </c>
      <c r="W217" s="486">
        <f>(C217-C200)/C200*100</f>
        <v>-10.631416904713028</v>
      </c>
      <c r="Y217" s="410"/>
    </row>
    <row r="218" spans="1:25" s="159" customFormat="1" ht="18" customHeight="1">
      <c r="A218" s="434" t="s">
        <v>227</v>
      </c>
      <c r="B218" s="401">
        <v>103291.68269506968</v>
      </c>
      <c r="C218" s="402">
        <v>26836.94</v>
      </c>
      <c r="D218" s="402">
        <v>12674.39</v>
      </c>
      <c r="E218" s="402">
        <v>598.71</v>
      </c>
      <c r="F218" s="402">
        <v>14162.55</v>
      </c>
      <c r="G218" s="402">
        <v>6054.9</v>
      </c>
      <c r="H218" s="402">
        <v>8107.65</v>
      </c>
      <c r="I218" s="402">
        <v>76454.742695069697</v>
      </c>
      <c r="J218" s="402">
        <v>8362.2768959554778</v>
      </c>
      <c r="K218" s="402">
        <v>2531.02</v>
      </c>
      <c r="L218" s="402">
        <v>68092.465799114216</v>
      </c>
      <c r="M218" s="402">
        <v>30521.842459997089</v>
      </c>
      <c r="N218" s="402">
        <v>37570.623339117126</v>
      </c>
      <c r="O218" s="402">
        <v>21036.666895955481</v>
      </c>
      <c r="P218" s="402">
        <v>3129.73</v>
      </c>
      <c r="Q218" s="402">
        <v>82255.015799114219</v>
      </c>
      <c r="R218" s="402">
        <v>36576.742459997091</v>
      </c>
      <c r="S218" s="435">
        <v>45678.273339117135</v>
      </c>
      <c r="T218" s="413"/>
      <c r="U218" s="411"/>
      <c r="V218" s="489"/>
      <c r="Y218" s="175"/>
    </row>
    <row r="219" spans="1:25" s="159" customFormat="1" ht="18" customHeight="1">
      <c r="A219" s="436" t="s">
        <v>228</v>
      </c>
      <c r="B219" s="379">
        <v>89985.290612361903</v>
      </c>
      <c r="C219" s="386">
        <v>28810.92</v>
      </c>
      <c r="D219" s="386">
        <v>11055.31</v>
      </c>
      <c r="E219" s="386">
        <v>899.95398558943998</v>
      </c>
      <c r="F219" s="386">
        <v>17755.61</v>
      </c>
      <c r="G219" s="386">
        <v>11130.5</v>
      </c>
      <c r="H219" s="386">
        <v>6625.11</v>
      </c>
      <c r="I219" s="386">
        <v>61174.370612361898</v>
      </c>
      <c r="J219" s="386">
        <v>15066.894072410207</v>
      </c>
      <c r="K219" s="386">
        <v>9224.6139855894398</v>
      </c>
      <c r="L219" s="386">
        <v>46107.476539951691</v>
      </c>
      <c r="M219" s="386">
        <v>22096.155732286497</v>
      </c>
      <c r="N219" s="386">
        <v>24011.32080766519</v>
      </c>
      <c r="O219" s="386">
        <v>26122.204072410204</v>
      </c>
      <c r="P219" s="386">
        <v>10124.56797117888</v>
      </c>
      <c r="Q219" s="386">
        <v>63863.086539951692</v>
      </c>
      <c r="R219" s="386">
        <v>33226.655732286497</v>
      </c>
      <c r="S219" s="437">
        <v>30636.430807665191</v>
      </c>
      <c r="T219" s="413"/>
      <c r="U219" s="411"/>
      <c r="V219" s="489"/>
      <c r="Y219" s="175"/>
    </row>
    <row r="220" spans="1:25" s="157" customFormat="1" ht="18" customHeight="1">
      <c r="A220" s="436" t="s">
        <v>230</v>
      </c>
      <c r="B220" s="379">
        <v>152749</v>
      </c>
      <c r="C220" s="386">
        <v>37936</v>
      </c>
      <c r="D220" s="386">
        <v>23735</v>
      </c>
      <c r="E220" s="386">
        <v>292</v>
      </c>
      <c r="F220" s="386">
        <v>14201</v>
      </c>
      <c r="G220" s="386">
        <v>4152</v>
      </c>
      <c r="H220" s="386">
        <v>10049</v>
      </c>
      <c r="I220" s="386">
        <v>114813</v>
      </c>
      <c r="J220" s="386">
        <v>37839</v>
      </c>
      <c r="K220" s="386">
        <v>1364</v>
      </c>
      <c r="L220" s="386">
        <v>76973</v>
      </c>
      <c r="M220" s="386">
        <v>44258</v>
      </c>
      <c r="N220" s="386">
        <v>32715</v>
      </c>
      <c r="O220" s="386">
        <v>61575</v>
      </c>
      <c r="P220" s="386">
        <v>1656</v>
      </c>
      <c r="Q220" s="386">
        <v>91174</v>
      </c>
      <c r="R220" s="386">
        <v>48410</v>
      </c>
      <c r="S220" s="437">
        <v>42764</v>
      </c>
      <c r="T220" s="378"/>
      <c r="U220" s="379"/>
      <c r="V220" s="490"/>
      <c r="Y220" s="164"/>
    </row>
    <row r="221" spans="1:25" s="412" customFormat="1" ht="18" customHeight="1">
      <c r="A221" s="428" t="s">
        <v>285</v>
      </c>
      <c r="B221" s="419">
        <f>SUM(B218:B220)</f>
        <v>346025.97330743156</v>
      </c>
      <c r="C221" s="419">
        <f t="shared" ref="C221:S221" si="22">SUM(C218:C220)</f>
        <v>93583.86</v>
      </c>
      <c r="D221" s="419">
        <f t="shared" si="22"/>
        <v>47464.7</v>
      </c>
      <c r="E221" s="419">
        <f t="shared" si="22"/>
        <v>1790.66398558944</v>
      </c>
      <c r="F221" s="419">
        <f t="shared" si="22"/>
        <v>46119.16</v>
      </c>
      <c r="G221" s="419">
        <f t="shared" si="22"/>
        <v>21337.4</v>
      </c>
      <c r="H221" s="419">
        <f t="shared" si="22"/>
        <v>24781.759999999998</v>
      </c>
      <c r="I221" s="419">
        <f t="shared" si="22"/>
        <v>252442.1133074316</v>
      </c>
      <c r="J221" s="419">
        <f t="shared" si="22"/>
        <v>61268.170968365681</v>
      </c>
      <c r="K221" s="419">
        <f t="shared" si="22"/>
        <v>13119.63398558944</v>
      </c>
      <c r="L221" s="419">
        <f t="shared" si="22"/>
        <v>191172.94233906589</v>
      </c>
      <c r="M221" s="419">
        <f t="shared" si="22"/>
        <v>96875.998192283587</v>
      </c>
      <c r="N221" s="419">
        <f t="shared" si="22"/>
        <v>94296.94414678232</v>
      </c>
      <c r="O221" s="419">
        <f t="shared" si="22"/>
        <v>108733.87096836569</v>
      </c>
      <c r="P221" s="419">
        <f t="shared" si="22"/>
        <v>14910.297971178879</v>
      </c>
      <c r="Q221" s="419">
        <f t="shared" si="22"/>
        <v>237292.10233906592</v>
      </c>
      <c r="R221" s="419">
        <f t="shared" si="22"/>
        <v>118213.39819228358</v>
      </c>
      <c r="S221" s="419">
        <f t="shared" si="22"/>
        <v>119078.70414678233</v>
      </c>
      <c r="T221" s="464"/>
      <c r="U221" s="419"/>
      <c r="V221" s="486">
        <f>(B221-B204)/B204*100</f>
        <v>-3.4249725539719287</v>
      </c>
      <c r="W221" s="486">
        <f>(C221-C204)/C204*100</f>
        <v>5.9413459180755464</v>
      </c>
      <c r="Y221" s="410"/>
    </row>
    <row r="222" spans="1:25" s="483" customFormat="1" ht="18" customHeight="1">
      <c r="A222" s="434" t="s">
        <v>297</v>
      </c>
      <c r="B222" s="401">
        <v>159252.84726493817</v>
      </c>
      <c r="C222" s="401">
        <v>27698.9</v>
      </c>
      <c r="D222" s="401">
        <v>16801.77</v>
      </c>
      <c r="E222" s="401">
        <v>8560.4</v>
      </c>
      <c r="F222" s="401">
        <v>10897.13</v>
      </c>
      <c r="G222" s="401">
        <v>688.9</v>
      </c>
      <c r="H222" s="401">
        <v>10208.23</v>
      </c>
      <c r="I222" s="401">
        <v>131553.94726493818</v>
      </c>
      <c r="J222" s="401">
        <v>14616.888800767627</v>
      </c>
      <c r="K222" s="401">
        <v>430.15</v>
      </c>
      <c r="L222" s="401">
        <v>116937.05846417056</v>
      </c>
      <c r="M222" s="401">
        <v>76985.136406871665</v>
      </c>
      <c r="N222" s="401">
        <v>39951.922057298907</v>
      </c>
      <c r="O222" s="401">
        <v>31418.658800767629</v>
      </c>
      <c r="P222" s="401">
        <v>8990.5499999999993</v>
      </c>
      <c r="Q222" s="401">
        <v>127834.18846417057</v>
      </c>
      <c r="R222" s="401">
        <v>77674.036406871659</v>
      </c>
      <c r="S222" s="401">
        <v>50160.152057298903</v>
      </c>
      <c r="T222" s="482"/>
      <c r="U222" s="481"/>
      <c r="V222" s="491"/>
      <c r="Y222" s="484"/>
    </row>
    <row r="223" spans="1:25" s="483" customFormat="1" ht="18" customHeight="1">
      <c r="A223" s="434" t="s">
        <v>290</v>
      </c>
      <c r="B223" s="401">
        <v>152972</v>
      </c>
      <c r="C223" s="401">
        <v>41406</v>
      </c>
      <c r="D223" s="401">
        <v>21184</v>
      </c>
      <c r="E223" s="401">
        <v>719</v>
      </c>
      <c r="F223" s="401">
        <v>20222</v>
      </c>
      <c r="G223" s="401">
        <v>9514</v>
      </c>
      <c r="H223" s="401">
        <v>10708</v>
      </c>
      <c r="I223" s="401">
        <v>111566</v>
      </c>
      <c r="J223" s="401">
        <v>19773</v>
      </c>
      <c r="K223" s="401">
        <v>13722</v>
      </c>
      <c r="L223" s="401">
        <v>91793</v>
      </c>
      <c r="M223" s="401">
        <v>48563</v>
      </c>
      <c r="N223" s="401">
        <v>43229.784235800595</v>
      </c>
      <c r="O223" s="401">
        <v>40957</v>
      </c>
      <c r="P223" s="401">
        <v>14441</v>
      </c>
      <c r="Q223" s="401">
        <v>112015</v>
      </c>
      <c r="R223" s="401">
        <v>58077</v>
      </c>
      <c r="S223" s="401">
        <v>53938</v>
      </c>
      <c r="T223" s="482"/>
      <c r="U223" s="481"/>
      <c r="V223" s="491"/>
      <c r="Y223" s="484"/>
    </row>
    <row r="224" spans="1:25" s="483" customFormat="1" ht="18" customHeight="1">
      <c r="A224" s="434" t="s">
        <v>298</v>
      </c>
      <c r="B224" s="401">
        <v>281276.93506546778</v>
      </c>
      <c r="C224" s="401">
        <v>133417.93</v>
      </c>
      <c r="D224" s="401">
        <v>72482.52</v>
      </c>
      <c r="E224" s="401">
        <v>1948.29</v>
      </c>
      <c r="F224" s="401">
        <v>60935.41</v>
      </c>
      <c r="G224" s="401">
        <v>38120.589999999997</v>
      </c>
      <c r="H224" s="401">
        <v>22814.82</v>
      </c>
      <c r="I224" s="401">
        <v>147859.00506546779</v>
      </c>
      <c r="J224" s="401">
        <v>24108.657206381969</v>
      </c>
      <c r="K224" s="401">
        <v>13997.79</v>
      </c>
      <c r="L224" s="401">
        <v>123750.34785908581</v>
      </c>
      <c r="M224" s="401">
        <v>91021.763453225431</v>
      </c>
      <c r="N224" s="401">
        <v>32728.584405860369</v>
      </c>
      <c r="O224" s="401">
        <v>96591.177206381966</v>
      </c>
      <c r="P224" s="401">
        <v>15946.08</v>
      </c>
      <c r="Q224" s="401">
        <v>184685.7578590858</v>
      </c>
      <c r="R224" s="401">
        <v>129142.35345322544</v>
      </c>
      <c r="S224" s="401">
        <v>55543.404405860369</v>
      </c>
      <c r="T224" s="482"/>
      <c r="U224" s="481"/>
      <c r="V224" s="491"/>
      <c r="Y224" s="484"/>
    </row>
    <row r="225" spans="1:25" s="483" customFormat="1" ht="18" customHeight="1">
      <c r="A225" s="428" t="s">
        <v>299</v>
      </c>
      <c r="B225" s="419">
        <f>SUM(B222:B224)</f>
        <v>593501.7823304059</v>
      </c>
      <c r="C225" s="419">
        <f t="shared" ref="C225:S225" si="23">SUM(C222:C224)</f>
        <v>202522.83</v>
      </c>
      <c r="D225" s="419">
        <f t="shared" si="23"/>
        <v>110468.29000000001</v>
      </c>
      <c r="E225" s="419">
        <f t="shared" si="23"/>
        <v>11227.689999999999</v>
      </c>
      <c r="F225" s="419">
        <f t="shared" si="23"/>
        <v>92054.540000000008</v>
      </c>
      <c r="G225" s="419">
        <f t="shared" si="23"/>
        <v>48323.49</v>
      </c>
      <c r="H225" s="419">
        <f t="shared" si="23"/>
        <v>43731.05</v>
      </c>
      <c r="I225" s="419">
        <f t="shared" si="23"/>
        <v>390978.95233040594</v>
      </c>
      <c r="J225" s="419">
        <f t="shared" si="23"/>
        <v>58498.546007149598</v>
      </c>
      <c r="K225" s="419">
        <f t="shared" si="23"/>
        <v>28149.940000000002</v>
      </c>
      <c r="L225" s="419">
        <f t="shared" si="23"/>
        <v>332480.40632325638</v>
      </c>
      <c r="M225" s="419">
        <f t="shared" si="23"/>
        <v>216569.8998600971</v>
      </c>
      <c r="N225" s="419">
        <f t="shared" si="23"/>
        <v>115910.29069895987</v>
      </c>
      <c r="O225" s="419">
        <f t="shared" si="23"/>
        <v>168966.8360071496</v>
      </c>
      <c r="P225" s="419">
        <f t="shared" si="23"/>
        <v>39377.629999999997</v>
      </c>
      <c r="Q225" s="419">
        <f t="shared" si="23"/>
        <v>424534.94632325636</v>
      </c>
      <c r="R225" s="419">
        <f t="shared" si="23"/>
        <v>264893.38986009709</v>
      </c>
      <c r="S225" s="419">
        <f t="shared" si="23"/>
        <v>159641.55646315927</v>
      </c>
      <c r="T225" s="482"/>
      <c r="U225" s="481"/>
      <c r="V225" s="486">
        <f>(B225-B208)/B208*100</f>
        <v>25.53963972633797</v>
      </c>
      <c r="W225" s="486">
        <f>(C225-C208)/C208*100</f>
        <v>24.495629773907609</v>
      </c>
      <c r="Y225" s="484"/>
    </row>
    <row r="226" spans="1:25" s="182" customFormat="1" ht="18" customHeight="1">
      <c r="A226" s="364" t="s">
        <v>280</v>
      </c>
      <c r="B226" s="365">
        <f>(B225-B221)/B221*100</f>
        <v>71.519431520564225</v>
      </c>
      <c r="C226" s="365">
        <f t="shared" ref="C226:U226" si="24">(C225-C221)/C221*100</f>
        <v>116.4078613555799</v>
      </c>
      <c r="D226" s="365">
        <f t="shared" si="24"/>
        <v>132.73778197270818</v>
      </c>
      <c r="E226" s="365">
        <f t="shared" si="24"/>
        <v>527.01266627106122</v>
      </c>
      <c r="F226" s="365">
        <f t="shared" si="24"/>
        <v>99.601510521874204</v>
      </c>
      <c r="G226" s="365">
        <f t="shared" si="24"/>
        <v>126.47318792355205</v>
      </c>
      <c r="H226" s="365">
        <f t="shared" si="24"/>
        <v>76.46466594785845</v>
      </c>
      <c r="I226" s="365">
        <f t="shared" si="24"/>
        <v>54.878656024504124</v>
      </c>
      <c r="J226" s="365">
        <f t="shared" si="24"/>
        <v>-4.5204955810515557</v>
      </c>
      <c r="K226" s="365">
        <f t="shared" si="24"/>
        <v>114.56345528327847</v>
      </c>
      <c r="L226" s="365">
        <f t="shared" si="24"/>
        <v>73.916037622921777</v>
      </c>
      <c r="M226" s="365">
        <f t="shared" si="24"/>
        <v>123.55372218228912</v>
      </c>
      <c r="N226" s="365">
        <f t="shared" si="24"/>
        <v>22.920516404576468</v>
      </c>
      <c r="O226" s="365">
        <f t="shared" si="24"/>
        <v>55.39485029122865</v>
      </c>
      <c r="P226" s="365">
        <f t="shared" si="24"/>
        <v>164.09686832627807</v>
      </c>
      <c r="Q226" s="365">
        <f t="shared" si="24"/>
        <v>78.908165142656003</v>
      </c>
      <c r="R226" s="365">
        <f t="shared" si="24"/>
        <v>124.08068282516227</v>
      </c>
      <c r="S226" s="365">
        <f t="shared" si="24"/>
        <v>34.06390135584374</v>
      </c>
      <c r="T226" s="365" t="e">
        <f t="shared" si="24"/>
        <v>#DIV/0!</v>
      </c>
      <c r="U226" s="365" t="e">
        <f t="shared" si="24"/>
        <v>#DIV/0!</v>
      </c>
    </row>
    <row r="227" spans="1:25" s="183" customFormat="1" ht="18" customHeight="1">
      <c r="A227" s="299" t="s">
        <v>288</v>
      </c>
      <c r="B227" s="420">
        <f>(B225-B208)/B208*100</f>
        <v>25.53963972633797</v>
      </c>
      <c r="C227" s="420">
        <f t="shared" ref="C227:S227" si="25">(C225-C208)/C208*100</f>
        <v>24.495629773907609</v>
      </c>
      <c r="D227" s="420">
        <f t="shared" si="25"/>
        <v>22.9960529758558</v>
      </c>
      <c r="E227" s="420">
        <f t="shared" si="25"/>
        <v>285.50140944689934</v>
      </c>
      <c r="F227" s="420">
        <f t="shared" si="25"/>
        <v>26.345887922107263</v>
      </c>
      <c r="G227" s="420">
        <f t="shared" si="25"/>
        <v>21.81012604622601</v>
      </c>
      <c r="H227" s="420">
        <f t="shared" si="25"/>
        <v>31.771667150289932</v>
      </c>
      <c r="I227" s="420">
        <f t="shared" si="25"/>
        <v>26.086932957516229</v>
      </c>
      <c r="J227" s="420">
        <f t="shared" si="25"/>
        <v>55.623395193772474</v>
      </c>
      <c r="K227" s="420">
        <f t="shared" si="25"/>
        <v>16.560147441654596</v>
      </c>
      <c r="L227" s="420">
        <f t="shared" si="25"/>
        <v>22.012054470773457</v>
      </c>
      <c r="M227" s="420">
        <f t="shared" si="25"/>
        <v>54.681805729348362</v>
      </c>
      <c r="N227" s="420">
        <f t="shared" si="25"/>
        <v>-12.511991706363798</v>
      </c>
      <c r="O227" s="420">
        <f t="shared" si="25"/>
        <v>32.622538176494828</v>
      </c>
      <c r="P227" s="420">
        <f t="shared" si="25"/>
        <v>45.503243166146014</v>
      </c>
      <c r="Q227" s="420">
        <f t="shared" si="25"/>
        <v>22.926708618269988</v>
      </c>
      <c r="R227" s="420">
        <f t="shared" si="25"/>
        <v>47.423362275271479</v>
      </c>
      <c r="S227" s="420">
        <f t="shared" si="25"/>
        <v>-3.6411823467466493</v>
      </c>
      <c r="T227" s="420" t="e">
        <f t="shared" ref="T227:U227" si="26">(T221-T204)/T204*100</f>
        <v>#DIV/0!</v>
      </c>
      <c r="U227" s="420" t="e">
        <f t="shared" si="26"/>
        <v>#DIV/0!</v>
      </c>
    </row>
    <row r="228" spans="1:25" s="182" customFormat="1" ht="18" customHeight="1" thickBot="1">
      <c r="A228" s="300" t="s">
        <v>220</v>
      </c>
      <c r="B228" s="424">
        <f>(B225-B191)/B191*100</f>
        <v>31.842114783467668</v>
      </c>
      <c r="C228" s="424">
        <f t="shared" ref="C228:S228" si="27">(C225-C191)/C191*100</f>
        <v>29.776572362308151</v>
      </c>
      <c r="D228" s="424">
        <f t="shared" si="27"/>
        <v>40.102843445616891</v>
      </c>
      <c r="E228" s="424">
        <f t="shared" si="27"/>
        <v>438.49832134292558</v>
      </c>
      <c r="F228" s="424">
        <f t="shared" si="27"/>
        <v>19.230821039543059</v>
      </c>
      <c r="G228" s="424">
        <f t="shared" si="27"/>
        <v>25.489482704892485</v>
      </c>
      <c r="H228" s="424">
        <f t="shared" si="27"/>
        <v>13.00304917439728</v>
      </c>
      <c r="I228" s="424">
        <f t="shared" si="27"/>
        <v>32.938108141420422</v>
      </c>
      <c r="J228" s="424">
        <f t="shared" si="27"/>
        <v>80.489790525283382</v>
      </c>
      <c r="K228" s="424">
        <f t="shared" si="27"/>
        <v>42.135521332996731</v>
      </c>
      <c r="L228" s="424">
        <f t="shared" si="27"/>
        <v>27.048818786471418</v>
      </c>
      <c r="M228" s="424">
        <f t="shared" si="27"/>
        <v>41.894880892697287</v>
      </c>
      <c r="N228" s="424">
        <f t="shared" si="27"/>
        <v>6.2753660159535238</v>
      </c>
      <c r="O228" s="424">
        <f t="shared" si="27"/>
        <v>51.868016077036103</v>
      </c>
      <c r="P228" s="424">
        <f t="shared" si="27"/>
        <v>79.880453154264302</v>
      </c>
      <c r="Q228" s="424">
        <f t="shared" si="27"/>
        <v>25.267760686940871</v>
      </c>
      <c r="R228" s="424">
        <f t="shared" si="27"/>
        <v>38.590407703546767</v>
      </c>
      <c r="S228" s="424">
        <f t="shared" si="27"/>
        <v>8.0367313611786688</v>
      </c>
      <c r="T228" s="427" t="e">
        <f>(T215-T181)/T181*100</f>
        <v>#DIV/0!</v>
      </c>
      <c r="U228" s="424" t="e">
        <f>(U215-U181)/U181*100</f>
        <v>#DIV/0!</v>
      </c>
    </row>
    <row r="229" spans="1:25" s="182" customFormat="1" ht="5.25" customHeight="1">
      <c r="A229" s="185"/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</row>
    <row r="230" spans="1:25" s="187" customFormat="1" ht="22.5" hidden="1" customHeight="1">
      <c r="A230" s="496" t="s">
        <v>281</v>
      </c>
      <c r="B230" s="496"/>
      <c r="C230" s="496"/>
      <c r="D230" s="496"/>
      <c r="E230" s="496"/>
      <c r="F230" s="496"/>
      <c r="G230" s="496"/>
      <c r="H230" s="496"/>
      <c r="I230" s="496"/>
      <c r="J230" s="496"/>
      <c r="K230" s="496"/>
      <c r="L230" s="496"/>
      <c r="M230" s="496"/>
      <c r="N230" s="496"/>
      <c r="O230" s="496"/>
      <c r="P230" s="496"/>
      <c r="Q230" s="496"/>
      <c r="R230" s="496"/>
      <c r="S230" s="496"/>
      <c r="U230" s="188"/>
    </row>
    <row r="231" spans="1:25" s="189" customFormat="1" ht="11.25" hidden="1" customHeight="1">
      <c r="A231" s="5" t="s">
        <v>231</v>
      </c>
      <c r="B231" s="6" t="s">
        <v>0</v>
      </c>
      <c r="C231" s="304" t="s">
        <v>1</v>
      </c>
      <c r="D231" s="304"/>
      <c r="E231" s="304"/>
      <c r="F231" s="304"/>
      <c r="G231" s="304"/>
      <c r="H231" s="305"/>
      <c r="I231" s="315" t="s">
        <v>2</v>
      </c>
      <c r="J231" s="315"/>
      <c r="K231" s="315"/>
      <c r="L231" s="315"/>
      <c r="M231" s="315"/>
      <c r="N231" s="343"/>
      <c r="O231" s="327" t="s">
        <v>3</v>
      </c>
      <c r="P231" s="327"/>
      <c r="Q231" s="328" t="s">
        <v>4</v>
      </c>
      <c r="R231" s="327"/>
      <c r="S231" s="329"/>
      <c r="U231" s="190"/>
    </row>
    <row r="232" spans="1:25" s="189" customFormat="1" ht="11.25" hidden="1" customHeight="1">
      <c r="A232" s="7"/>
      <c r="B232" s="8"/>
      <c r="C232" s="338"/>
      <c r="D232" s="307" t="s">
        <v>3</v>
      </c>
      <c r="E232" s="308"/>
      <c r="F232" s="307" t="s">
        <v>4</v>
      </c>
      <c r="G232" s="304"/>
      <c r="H232" s="305"/>
      <c r="I232" s="317"/>
      <c r="J232" s="318" t="s">
        <v>3</v>
      </c>
      <c r="K232" s="319"/>
      <c r="L232" s="320" t="s">
        <v>4</v>
      </c>
      <c r="M232" s="315"/>
      <c r="N232" s="316"/>
      <c r="O232" s="345"/>
      <c r="P232" s="346"/>
      <c r="Q232" s="347"/>
      <c r="R232" s="345"/>
      <c r="S232" s="348"/>
      <c r="U232" s="190"/>
    </row>
    <row r="233" spans="1:25" s="191" customFormat="1" ht="11.25" hidden="1" customHeight="1" thickBot="1">
      <c r="A233" s="7"/>
      <c r="B233" s="8"/>
      <c r="C233" s="338"/>
      <c r="D233" s="339"/>
      <c r="E233" s="340" t="s">
        <v>232</v>
      </c>
      <c r="F233" s="341"/>
      <c r="G233" s="342" t="s">
        <v>5</v>
      </c>
      <c r="H233" s="305" t="s">
        <v>6</v>
      </c>
      <c r="I233" s="317"/>
      <c r="J233" s="336"/>
      <c r="K233" s="320" t="s">
        <v>232</v>
      </c>
      <c r="L233" s="344"/>
      <c r="M233" s="337" t="s">
        <v>5</v>
      </c>
      <c r="N233" s="316" t="s">
        <v>6</v>
      </c>
      <c r="O233" s="348"/>
      <c r="P233" s="328" t="s">
        <v>232</v>
      </c>
      <c r="Q233" s="347"/>
      <c r="R233" s="349" t="s">
        <v>5</v>
      </c>
      <c r="S233" s="329" t="s">
        <v>6</v>
      </c>
      <c r="U233" s="192"/>
    </row>
    <row r="234" spans="1:25" ht="18" hidden="1" thickTop="1">
      <c r="A234" s="193" t="s">
        <v>282</v>
      </c>
      <c r="B234" s="421">
        <f>SUM(B210:B216)</f>
        <v>1061150.293088688</v>
      </c>
      <c r="C234" s="421">
        <f t="shared" ref="C234:U234" si="28">SUM(C210:C216)</f>
        <v>280748.66000000003</v>
      </c>
      <c r="D234" s="421">
        <f t="shared" si="28"/>
        <v>186312.42</v>
      </c>
      <c r="E234" s="421">
        <f t="shared" si="28"/>
        <v>9942.0400000000009</v>
      </c>
      <c r="F234" s="421">
        <f t="shared" si="28"/>
        <v>94435.239999999991</v>
      </c>
      <c r="G234" s="421">
        <f t="shared" si="28"/>
        <v>29574.58</v>
      </c>
      <c r="H234" s="421">
        <f t="shared" si="28"/>
        <v>64860.66</v>
      </c>
      <c r="I234" s="421">
        <f t="shared" si="28"/>
        <v>780403.63308868825</v>
      </c>
      <c r="J234" s="421">
        <f t="shared" si="28"/>
        <v>154474.88485034218</v>
      </c>
      <c r="K234" s="421">
        <f t="shared" si="28"/>
        <v>52092.65</v>
      </c>
      <c r="L234" s="421">
        <f t="shared" si="28"/>
        <v>625927.74823834596</v>
      </c>
      <c r="M234" s="421">
        <f t="shared" si="28"/>
        <v>361015.85719014099</v>
      </c>
      <c r="N234" s="421">
        <f t="shared" si="28"/>
        <v>264911.89104820491</v>
      </c>
      <c r="O234" s="421">
        <f t="shared" si="28"/>
        <v>340787.30485034222</v>
      </c>
      <c r="P234" s="421">
        <f t="shared" si="28"/>
        <v>62030.69</v>
      </c>
      <c r="Q234" s="421">
        <f t="shared" si="28"/>
        <v>720364.98823834595</v>
      </c>
      <c r="R234" s="421">
        <f t="shared" si="28"/>
        <v>390592.437190141</v>
      </c>
      <c r="S234" s="421">
        <f t="shared" si="28"/>
        <v>329771.55104820494</v>
      </c>
      <c r="T234" s="421">
        <f t="shared" si="28"/>
        <v>0</v>
      </c>
      <c r="U234" s="421">
        <f t="shared" si="28"/>
        <v>0</v>
      </c>
    </row>
    <row r="235" spans="1:25" ht="17.25" hidden="1">
      <c r="A235" s="350" t="s">
        <v>283</v>
      </c>
      <c r="B235" s="422">
        <f>SUM(B193:B199)</f>
        <v>1052274.2690921908</v>
      </c>
      <c r="C235" s="422">
        <f t="shared" ref="C235:U235" si="29">SUM(C193:C199)</f>
        <v>245933.49</v>
      </c>
      <c r="D235" s="422">
        <f t="shared" si="29"/>
        <v>158633.23000000001</v>
      </c>
      <c r="E235" s="422">
        <f t="shared" si="29"/>
        <v>5262.47</v>
      </c>
      <c r="F235" s="422">
        <f t="shared" si="29"/>
        <v>87300.260000000009</v>
      </c>
      <c r="G235" s="422">
        <f t="shared" si="29"/>
        <v>26662.34</v>
      </c>
      <c r="H235" s="422">
        <f t="shared" si="29"/>
        <v>60635.92</v>
      </c>
      <c r="I235" s="422">
        <f t="shared" si="29"/>
        <v>806342.77909219079</v>
      </c>
      <c r="J235" s="422">
        <f t="shared" si="29"/>
        <v>174090.29120572755</v>
      </c>
      <c r="K235" s="422">
        <f t="shared" si="29"/>
        <v>44673.759999999995</v>
      </c>
      <c r="L235" s="422">
        <f t="shared" si="29"/>
        <v>632251.48788646329</v>
      </c>
      <c r="M235" s="422">
        <f t="shared" si="29"/>
        <v>340418.18621114391</v>
      </c>
      <c r="N235" s="422">
        <f t="shared" si="29"/>
        <v>291834.30167531938</v>
      </c>
      <c r="O235" s="422">
        <f t="shared" si="29"/>
        <v>332724.52120572753</v>
      </c>
      <c r="P235" s="422">
        <f t="shared" si="29"/>
        <v>49935.229999999996</v>
      </c>
      <c r="Q235" s="422">
        <f t="shared" si="29"/>
        <v>719549.7478864633</v>
      </c>
      <c r="R235" s="422">
        <f t="shared" si="29"/>
        <v>367080.52621114394</v>
      </c>
      <c r="S235" s="422">
        <f t="shared" si="29"/>
        <v>352469.22167531936</v>
      </c>
      <c r="T235" s="422">
        <f t="shared" si="29"/>
        <v>122942.35924653233</v>
      </c>
      <c r="U235" s="422">
        <f t="shared" si="29"/>
        <v>20218.484750144282</v>
      </c>
    </row>
    <row r="236" spans="1:25" ht="17.25" hidden="1">
      <c r="A236" s="350" t="s">
        <v>284</v>
      </c>
      <c r="B236" s="423">
        <f t="shared" ref="B236:U236" si="30">SUM(B176:B182)</f>
        <v>1122510.7960463047</v>
      </c>
      <c r="C236" s="423">
        <f t="shared" si="30"/>
        <v>318825.40000000002</v>
      </c>
      <c r="D236" s="423">
        <f t="shared" si="30"/>
        <v>191649.98</v>
      </c>
      <c r="E236" s="423">
        <f t="shared" si="30"/>
        <v>10302.5</v>
      </c>
      <c r="F236" s="423">
        <f t="shared" si="30"/>
        <v>127174.42</v>
      </c>
      <c r="G236" s="423">
        <f t="shared" si="30"/>
        <v>53222.8</v>
      </c>
      <c r="H236" s="423">
        <f t="shared" si="30"/>
        <v>73953.62</v>
      </c>
      <c r="I236" s="423">
        <f t="shared" si="30"/>
        <v>803685.39604630473</v>
      </c>
      <c r="J236" s="423">
        <f t="shared" si="30"/>
        <v>152011.54181520833</v>
      </c>
      <c r="K236" s="423">
        <f t="shared" si="30"/>
        <v>34506.800000000003</v>
      </c>
      <c r="L236" s="423">
        <f t="shared" si="30"/>
        <v>651673.85423109634</v>
      </c>
      <c r="M236" s="423">
        <f t="shared" si="30"/>
        <v>392306.2608890906</v>
      </c>
      <c r="N236" s="423">
        <f t="shared" si="30"/>
        <v>259367.5933420058</v>
      </c>
      <c r="O236" s="423">
        <f t="shared" si="30"/>
        <v>343661.60074604378</v>
      </c>
      <c r="P236" s="423">
        <f t="shared" si="30"/>
        <v>44809.63</v>
      </c>
      <c r="Q236" s="423">
        <f t="shared" si="30"/>
        <v>778849.90867400949</v>
      </c>
      <c r="R236" s="423">
        <f t="shared" si="30"/>
        <v>445528.87573741359</v>
      </c>
      <c r="S236" s="423">
        <f t="shared" si="30"/>
        <v>333321.03293659585</v>
      </c>
      <c r="T236" s="423">
        <f t="shared" si="30"/>
        <v>32261.136029994068</v>
      </c>
      <c r="U236" s="423">
        <f t="shared" si="30"/>
        <v>0</v>
      </c>
    </row>
    <row r="237" spans="1:25" ht="17.25" hidden="1">
      <c r="A237" s="350" t="s">
        <v>193</v>
      </c>
      <c r="B237" s="423">
        <f t="shared" ref="B237:S237" si="31">SUM(B124:B130)</f>
        <v>458926</v>
      </c>
      <c r="C237" s="423">
        <f t="shared" si="31"/>
        <v>172692</v>
      </c>
      <c r="D237" s="423">
        <f t="shared" si="31"/>
        <v>107762</v>
      </c>
      <c r="E237" s="423">
        <f t="shared" si="31"/>
        <v>10668</v>
      </c>
      <c r="F237" s="423">
        <f t="shared" si="31"/>
        <v>64930</v>
      </c>
      <c r="G237" s="423">
        <f t="shared" si="31"/>
        <v>14677</v>
      </c>
      <c r="H237" s="423">
        <f t="shared" si="31"/>
        <v>50253</v>
      </c>
      <c r="I237" s="423">
        <f t="shared" si="31"/>
        <v>286233</v>
      </c>
      <c r="J237" s="423">
        <f t="shared" si="31"/>
        <v>48335</v>
      </c>
      <c r="K237" s="423">
        <f t="shared" si="31"/>
        <v>24478</v>
      </c>
      <c r="L237" s="423">
        <f t="shared" si="31"/>
        <v>237898</v>
      </c>
      <c r="M237" s="423">
        <f t="shared" si="31"/>
        <v>123239</v>
      </c>
      <c r="N237" s="423">
        <f t="shared" si="31"/>
        <v>114657</v>
      </c>
      <c r="O237" s="423">
        <f t="shared" si="31"/>
        <v>156098</v>
      </c>
      <c r="P237" s="423">
        <f t="shared" si="31"/>
        <v>35148</v>
      </c>
      <c r="Q237" s="423">
        <f t="shared" si="31"/>
        <v>302828</v>
      </c>
      <c r="R237" s="423">
        <f t="shared" si="31"/>
        <v>137917</v>
      </c>
      <c r="S237" s="423">
        <f t="shared" si="31"/>
        <v>164911</v>
      </c>
      <c r="T237" s="127"/>
      <c r="U237" s="89"/>
    </row>
    <row r="238" spans="1:25" ht="17.25" hidden="1">
      <c r="A238" s="351" t="s">
        <v>161</v>
      </c>
      <c r="B238" s="197">
        <f>100*(B234/B235-1)</f>
        <v>0.8435086039074946</v>
      </c>
      <c r="C238" s="197">
        <f t="shared" ref="C238:U238" si="32">100*(C234/C235-1)</f>
        <v>14.156335519818807</v>
      </c>
      <c r="D238" s="197">
        <f t="shared" si="32"/>
        <v>17.448544671252051</v>
      </c>
      <c r="E238" s="197">
        <f t="shared" si="32"/>
        <v>88.923452295214986</v>
      </c>
      <c r="F238" s="197">
        <f t="shared" si="32"/>
        <v>8.1729195308238189</v>
      </c>
      <c r="G238" s="197">
        <f t="shared" si="32"/>
        <v>10.922672203565043</v>
      </c>
      <c r="H238" s="197">
        <f t="shared" si="32"/>
        <v>6.9673883071288634</v>
      </c>
      <c r="I238" s="197">
        <f t="shared" si="32"/>
        <v>-3.2168882361302664</v>
      </c>
      <c r="J238" s="197">
        <f t="shared" si="32"/>
        <v>-11.267375233582255</v>
      </c>
      <c r="K238" s="197">
        <f t="shared" si="32"/>
        <v>16.606817962043063</v>
      </c>
      <c r="L238" s="197">
        <f t="shared" si="32"/>
        <v>-1.0001937155192486</v>
      </c>
      <c r="M238" s="197">
        <f t="shared" si="32"/>
        <v>6.0506964120363937</v>
      </c>
      <c r="N238" s="197">
        <f t="shared" si="32"/>
        <v>-9.2252385934628816</v>
      </c>
      <c r="O238" s="197">
        <f t="shared" si="32"/>
        <v>2.4232610254864229</v>
      </c>
      <c r="P238" s="197">
        <f t="shared" si="32"/>
        <v>24.222297564264771</v>
      </c>
      <c r="Q238" s="197">
        <f t="shared" si="32"/>
        <v>0.1132986779965206</v>
      </c>
      <c r="R238" s="197">
        <f t="shared" si="32"/>
        <v>6.4051098601381806</v>
      </c>
      <c r="S238" s="197">
        <f t="shared" si="32"/>
        <v>-6.4396177683913152</v>
      </c>
      <c r="T238" s="128">
        <f t="shared" si="32"/>
        <v>-100</v>
      </c>
      <c r="U238" s="103">
        <f t="shared" si="32"/>
        <v>-100</v>
      </c>
    </row>
    <row r="239" spans="1:25" ht="17.25" hidden="1">
      <c r="A239" s="350" t="s">
        <v>162</v>
      </c>
      <c r="B239" s="198">
        <f>100*(B234/B236-1)</f>
        <v>-5.4663619426859817</v>
      </c>
      <c r="C239" s="198">
        <f t="shared" ref="C239:U239" si="33">100*(C234/C236-1)</f>
        <v>-11.942818859476056</v>
      </c>
      <c r="D239" s="198">
        <f t="shared" si="33"/>
        <v>-2.7850563824739272</v>
      </c>
      <c r="E239" s="198">
        <f t="shared" si="33"/>
        <v>-3.498762436301861</v>
      </c>
      <c r="F239" s="198">
        <f t="shared" si="33"/>
        <v>-25.743526095892566</v>
      </c>
      <c r="G239" s="198">
        <f t="shared" si="33"/>
        <v>-44.432498853874655</v>
      </c>
      <c r="H239" s="198">
        <f t="shared" si="33"/>
        <v>-12.295490065259806</v>
      </c>
      <c r="I239" s="198">
        <f t="shared" si="33"/>
        <v>-2.8968752041719448</v>
      </c>
      <c r="J239" s="198">
        <f t="shared" si="33"/>
        <v>1.6204973686329671</v>
      </c>
      <c r="K239" s="198">
        <f t="shared" si="33"/>
        <v>50.963433294307194</v>
      </c>
      <c r="L239" s="198">
        <f t="shared" si="33"/>
        <v>-3.9507655287364551</v>
      </c>
      <c r="M239" s="198">
        <f t="shared" si="33"/>
        <v>-7.9760143587909171</v>
      </c>
      <c r="N239" s="198">
        <f t="shared" si="33"/>
        <v>2.1376216028994532</v>
      </c>
      <c r="O239" s="198">
        <f t="shared" si="33"/>
        <v>-0.8363738891577821</v>
      </c>
      <c r="P239" s="198">
        <f t="shared" si="33"/>
        <v>38.431604992051938</v>
      </c>
      <c r="Q239" s="198">
        <f t="shared" si="33"/>
        <v>-7.5091387678575927</v>
      </c>
      <c r="R239" s="198">
        <f t="shared" si="33"/>
        <v>-12.330612343890168</v>
      </c>
      <c r="S239" s="198">
        <f t="shared" si="33"/>
        <v>-1.0648838619992218</v>
      </c>
      <c r="T239" s="129">
        <f t="shared" si="33"/>
        <v>-100</v>
      </c>
      <c r="U239" s="102" t="e">
        <f t="shared" si="33"/>
        <v>#DIV/0!</v>
      </c>
    </row>
    <row r="240" spans="1:25" hidden="1">
      <c r="A240" t="s">
        <v>194</v>
      </c>
      <c r="B240" s="102">
        <f t="shared" ref="B240:S240" si="34">100*(B234/B237-1)</f>
        <v>131.22470574530274</v>
      </c>
      <c r="C240" s="102">
        <f t="shared" si="34"/>
        <v>62.57189678734396</v>
      </c>
      <c r="D240" s="102">
        <f t="shared" si="34"/>
        <v>72.89250385107924</v>
      </c>
      <c r="E240" s="102">
        <f t="shared" si="34"/>
        <v>-6.8050243719534942</v>
      </c>
      <c r="F240" s="102">
        <f t="shared" si="34"/>
        <v>45.441614045895577</v>
      </c>
      <c r="G240" s="102">
        <f t="shared" si="34"/>
        <v>101.50289568712951</v>
      </c>
      <c r="H240" s="102">
        <f t="shared" si="34"/>
        <v>29.068234732254794</v>
      </c>
      <c r="I240" s="102">
        <f t="shared" si="34"/>
        <v>172.64628225560585</v>
      </c>
      <c r="J240" s="102">
        <f t="shared" si="34"/>
        <v>219.59218961485917</v>
      </c>
      <c r="K240" s="102">
        <f t="shared" si="34"/>
        <v>112.81415965356646</v>
      </c>
      <c r="L240" s="102">
        <f t="shared" si="34"/>
        <v>163.10761260638844</v>
      </c>
      <c r="M240" s="102">
        <f t="shared" si="34"/>
        <v>192.93961910607922</v>
      </c>
      <c r="N240" s="102">
        <f t="shared" si="34"/>
        <v>131.04728978449191</v>
      </c>
      <c r="O240" s="102">
        <f t="shared" si="34"/>
        <v>118.31625315528846</v>
      </c>
      <c r="P240" s="102">
        <f t="shared" si="34"/>
        <v>76.484266530101294</v>
      </c>
      <c r="Q240" s="102">
        <f t="shared" si="34"/>
        <v>137.87925430883075</v>
      </c>
      <c r="R240" s="102">
        <f t="shared" si="34"/>
        <v>183.20833341077676</v>
      </c>
      <c r="S240" s="102">
        <f t="shared" si="34"/>
        <v>99.969408376763795</v>
      </c>
      <c r="T240" s="122"/>
      <c r="U240" s="121" t="s">
        <v>171</v>
      </c>
    </row>
    <row r="241" spans="1:21" s="118" customFormat="1" hidden="1">
      <c r="A241" s="118" t="s">
        <v>170</v>
      </c>
      <c r="T241" s="130"/>
      <c r="U241" s="119"/>
    </row>
    <row r="242" spans="1:21" hidden="1">
      <c r="A242" s="118" t="s">
        <v>181</v>
      </c>
      <c r="B242" s="132" t="e">
        <f>B234/#REF!-1</f>
        <v>#REF!</v>
      </c>
      <c r="C242" s="132" t="e">
        <f>C234/#REF!-1</f>
        <v>#REF!</v>
      </c>
      <c r="D242" s="132" t="e">
        <f>D234/#REF!-1</f>
        <v>#REF!</v>
      </c>
      <c r="E242" s="132" t="e">
        <f>E234/#REF!-1</f>
        <v>#REF!</v>
      </c>
      <c r="F242" s="132" t="e">
        <f>F234/#REF!-1</f>
        <v>#REF!</v>
      </c>
      <c r="G242" s="132" t="e">
        <f>G234/#REF!-1</f>
        <v>#REF!</v>
      </c>
      <c r="H242" s="132" t="e">
        <f>H234/#REF!-1</f>
        <v>#REF!</v>
      </c>
      <c r="I242" s="132" t="e">
        <f>I234/#REF!-1</f>
        <v>#REF!</v>
      </c>
      <c r="J242" s="132" t="e">
        <f>J234/#REF!-1</f>
        <v>#REF!</v>
      </c>
      <c r="K242" s="132" t="e">
        <f>K234/#REF!-1</f>
        <v>#REF!</v>
      </c>
      <c r="L242" s="132" t="e">
        <f>L234/#REF!-1</f>
        <v>#REF!</v>
      </c>
      <c r="M242" s="132" t="e">
        <f>M234/#REF!-1</f>
        <v>#REF!</v>
      </c>
      <c r="N242" s="132" t="e">
        <f>N234/#REF!-1</f>
        <v>#REF!</v>
      </c>
      <c r="O242" s="132" t="e">
        <f>O234/#REF!-1</f>
        <v>#REF!</v>
      </c>
      <c r="P242" s="132" t="e">
        <f>P234/#REF!-1</f>
        <v>#REF!</v>
      </c>
      <c r="Q242" s="132" t="e">
        <f>Q234/#REF!-1</f>
        <v>#REF!</v>
      </c>
      <c r="R242" s="132" t="e">
        <f>R234/#REF!-1</f>
        <v>#REF!</v>
      </c>
      <c r="S242" s="132" t="e">
        <f>S234/#REF!-1</f>
        <v>#REF!</v>
      </c>
      <c r="T242" s="122"/>
      <c r="U242" s="104"/>
    </row>
    <row r="243" spans="1:21" hidden="1">
      <c r="A243" s="118" t="s">
        <v>182</v>
      </c>
      <c r="B243" s="132" t="e">
        <f>B234/#REF!-1</f>
        <v>#REF!</v>
      </c>
      <c r="C243" s="132" t="e">
        <f>C234/#REF!-1</f>
        <v>#REF!</v>
      </c>
      <c r="D243" s="132" t="e">
        <f>D234/#REF!-1</f>
        <v>#REF!</v>
      </c>
      <c r="E243" s="132" t="e">
        <f>E234/#REF!-1</f>
        <v>#REF!</v>
      </c>
      <c r="F243" s="132" t="e">
        <f>F234/#REF!-1</f>
        <v>#REF!</v>
      </c>
      <c r="G243" s="132" t="e">
        <f>G234/#REF!-1</f>
        <v>#REF!</v>
      </c>
      <c r="H243" s="132" t="e">
        <f>H234/#REF!-1</f>
        <v>#REF!</v>
      </c>
      <c r="I243" s="132" t="e">
        <f>I234/#REF!-1</f>
        <v>#REF!</v>
      </c>
      <c r="J243" s="132" t="e">
        <f>J234/#REF!-1</f>
        <v>#REF!</v>
      </c>
      <c r="K243" s="132" t="e">
        <f>K234/#REF!-1</f>
        <v>#REF!</v>
      </c>
      <c r="L243" s="132" t="e">
        <f>L234/#REF!-1</f>
        <v>#REF!</v>
      </c>
      <c r="M243" s="132" t="e">
        <f>M234/#REF!-1</f>
        <v>#REF!</v>
      </c>
      <c r="N243" s="132" t="e">
        <f>N234/#REF!-1</f>
        <v>#REF!</v>
      </c>
      <c r="O243" s="132" t="e">
        <f>O234/#REF!-1</f>
        <v>#REF!</v>
      </c>
      <c r="P243" s="132" t="e">
        <f>P234/#REF!-1</f>
        <v>#REF!</v>
      </c>
      <c r="Q243" s="132" t="e">
        <f>Q234/#REF!-1</f>
        <v>#REF!</v>
      </c>
      <c r="R243" s="132" t="e">
        <f>R234/#REF!-1</f>
        <v>#REF!</v>
      </c>
      <c r="S243" s="132" t="e">
        <f>S234/#REF!-1</f>
        <v>#REF!</v>
      </c>
      <c r="T243" s="122"/>
      <c r="U243" s="104"/>
    </row>
    <row r="244" spans="1:21" hidden="1">
      <c r="A244" s="118" t="s">
        <v>183</v>
      </c>
      <c r="B244" s="132" t="e">
        <f>B234/#REF!-1</f>
        <v>#REF!</v>
      </c>
      <c r="C244" s="132" t="e">
        <f>C234/#REF!-1</f>
        <v>#REF!</v>
      </c>
      <c r="D244" s="132" t="e">
        <f>D234/#REF!-1</f>
        <v>#REF!</v>
      </c>
      <c r="E244" s="132" t="e">
        <f>E234/#REF!-1</f>
        <v>#REF!</v>
      </c>
      <c r="F244" s="132" t="e">
        <f>F234/#REF!-1</f>
        <v>#REF!</v>
      </c>
      <c r="G244" s="132" t="e">
        <f>G234/#REF!-1</f>
        <v>#REF!</v>
      </c>
      <c r="H244" s="132" t="e">
        <f>H234/#REF!-1</f>
        <v>#REF!</v>
      </c>
      <c r="I244" s="132" t="e">
        <f>I234/#REF!-1</f>
        <v>#REF!</v>
      </c>
      <c r="J244" s="132" t="e">
        <f>J234/#REF!-1</f>
        <v>#REF!</v>
      </c>
      <c r="K244" s="132" t="e">
        <f>K234/#REF!-1</f>
        <v>#REF!</v>
      </c>
      <c r="L244" s="132" t="e">
        <f>L234/#REF!-1</f>
        <v>#REF!</v>
      </c>
      <c r="M244" s="132" t="e">
        <f>M234/#REF!-1</f>
        <v>#REF!</v>
      </c>
      <c r="N244" s="132" t="e">
        <f>N234/#REF!-1</f>
        <v>#REF!</v>
      </c>
      <c r="O244" s="132" t="e">
        <f>O234/#REF!-1</f>
        <v>#REF!</v>
      </c>
      <c r="P244" s="132" t="e">
        <f>P234/#REF!-1</f>
        <v>#REF!</v>
      </c>
      <c r="Q244" s="132" t="e">
        <f>Q234/#REF!-1</f>
        <v>#REF!</v>
      </c>
      <c r="R244" s="132" t="e">
        <f>R234/#REF!-1</f>
        <v>#REF!</v>
      </c>
      <c r="S244" s="132" t="e">
        <f>S234/#REF!-1</f>
        <v>#REF!</v>
      </c>
      <c r="T244" s="122"/>
      <c r="U244" s="104"/>
    </row>
    <row r="245" spans="1:21" hidden="1">
      <c r="A245" s="118" t="s">
        <v>184</v>
      </c>
      <c r="B245" s="132" t="e">
        <f>B234/#REF!-1</f>
        <v>#REF!</v>
      </c>
      <c r="C245" s="132" t="e">
        <f>C234/#REF!-1</f>
        <v>#REF!</v>
      </c>
      <c r="D245" s="132" t="e">
        <f>D234/#REF!-1</f>
        <v>#REF!</v>
      </c>
      <c r="E245" s="132" t="e">
        <f>E234/#REF!-1</f>
        <v>#REF!</v>
      </c>
      <c r="F245" s="132" t="e">
        <f>F234/#REF!-1</f>
        <v>#REF!</v>
      </c>
      <c r="G245" s="132" t="e">
        <f>G234/#REF!-1</f>
        <v>#REF!</v>
      </c>
      <c r="H245" s="132" t="e">
        <f>H234/#REF!-1</f>
        <v>#REF!</v>
      </c>
      <c r="I245" s="132" t="e">
        <f>I234/#REF!-1</f>
        <v>#REF!</v>
      </c>
      <c r="J245" s="132" t="e">
        <f>J234/#REF!-1</f>
        <v>#REF!</v>
      </c>
      <c r="K245" s="132" t="e">
        <f>K234/#REF!-1</f>
        <v>#REF!</v>
      </c>
      <c r="L245" s="132" t="e">
        <f>L234/#REF!-1</f>
        <v>#REF!</v>
      </c>
      <c r="M245" s="132" t="e">
        <f>M234/#REF!-1</f>
        <v>#REF!</v>
      </c>
      <c r="N245" s="132" t="e">
        <f>N234/#REF!-1</f>
        <v>#REF!</v>
      </c>
      <c r="O245" s="132" t="e">
        <f>O234/#REF!-1</f>
        <v>#REF!</v>
      </c>
      <c r="P245" s="132" t="e">
        <f>P234/#REF!-1</f>
        <v>#REF!</v>
      </c>
      <c r="Q245" s="132" t="e">
        <f>Q234/#REF!-1</f>
        <v>#REF!</v>
      </c>
      <c r="R245" s="132" t="e">
        <f>R234/#REF!-1</f>
        <v>#REF!</v>
      </c>
      <c r="S245" s="132" t="e">
        <f>S234/#REF!-1</f>
        <v>#REF!</v>
      </c>
      <c r="T245" s="122"/>
      <c r="U245" s="104"/>
    </row>
    <row r="246" spans="1:21" hidden="1">
      <c r="A246" s="118" t="s">
        <v>185</v>
      </c>
      <c r="B246" s="132" t="e">
        <f>B234/#REF!-1</f>
        <v>#REF!</v>
      </c>
      <c r="C246" s="132" t="e">
        <f>C234/#REF!-1</f>
        <v>#REF!</v>
      </c>
      <c r="D246" s="132" t="e">
        <f>D234/#REF!-1</f>
        <v>#REF!</v>
      </c>
      <c r="E246" s="132" t="e">
        <f>E234/#REF!-1</f>
        <v>#REF!</v>
      </c>
      <c r="F246" s="132" t="e">
        <f>F234/#REF!-1</f>
        <v>#REF!</v>
      </c>
      <c r="G246" s="132" t="e">
        <f>G234/#REF!-1</f>
        <v>#REF!</v>
      </c>
      <c r="H246" s="132" t="e">
        <f>H234/#REF!-1</f>
        <v>#REF!</v>
      </c>
      <c r="I246" s="132" t="e">
        <f>I234/#REF!-1</f>
        <v>#REF!</v>
      </c>
      <c r="J246" s="132" t="e">
        <f>J234/#REF!-1</f>
        <v>#REF!</v>
      </c>
      <c r="K246" s="132" t="e">
        <f>K234/#REF!-1</f>
        <v>#REF!</v>
      </c>
      <c r="L246" s="132" t="e">
        <f>L234/#REF!-1</f>
        <v>#REF!</v>
      </c>
      <c r="M246" s="132" t="e">
        <f>M234/#REF!-1</f>
        <v>#REF!</v>
      </c>
      <c r="N246" s="132" t="e">
        <f>N234/#REF!-1</f>
        <v>#REF!</v>
      </c>
      <c r="O246" s="132" t="e">
        <f>O234/#REF!-1</f>
        <v>#REF!</v>
      </c>
      <c r="P246" s="132" t="e">
        <f>P234/#REF!-1</f>
        <v>#REF!</v>
      </c>
      <c r="Q246" s="132" t="e">
        <f>Q234/#REF!-1</f>
        <v>#REF!</v>
      </c>
      <c r="R246" s="132" t="e">
        <f>R234/#REF!-1</f>
        <v>#REF!</v>
      </c>
      <c r="S246" s="132" t="e">
        <f>S234/#REF!-1</f>
        <v>#REF!</v>
      </c>
      <c r="T246" s="122"/>
      <c r="U246" s="104"/>
    </row>
    <row r="247" spans="1:21" hidden="1">
      <c r="A247" s="118" t="s">
        <v>186</v>
      </c>
      <c r="B247" s="132" t="e">
        <f>B234/#REF!-1</f>
        <v>#REF!</v>
      </c>
      <c r="C247" s="132" t="e">
        <f>C234/#REF!-1</f>
        <v>#REF!</v>
      </c>
      <c r="D247" s="132" t="e">
        <f>D234/#REF!-1</f>
        <v>#REF!</v>
      </c>
      <c r="E247" s="132" t="e">
        <f>E234/#REF!-1</f>
        <v>#REF!</v>
      </c>
      <c r="F247" s="132" t="e">
        <f>F234/#REF!-1</f>
        <v>#REF!</v>
      </c>
      <c r="G247" s="132" t="e">
        <f>G234/#REF!-1</f>
        <v>#REF!</v>
      </c>
      <c r="H247" s="132" t="e">
        <f>H234/#REF!-1</f>
        <v>#REF!</v>
      </c>
      <c r="I247" s="132" t="e">
        <f>I234/#REF!-1</f>
        <v>#REF!</v>
      </c>
      <c r="J247" s="132" t="e">
        <f>J234/#REF!-1</f>
        <v>#REF!</v>
      </c>
      <c r="K247" s="132" t="e">
        <f>K234/#REF!-1</f>
        <v>#REF!</v>
      </c>
      <c r="L247" s="132" t="e">
        <f>L234/#REF!-1</f>
        <v>#REF!</v>
      </c>
      <c r="M247" s="132" t="e">
        <f>M234/#REF!-1</f>
        <v>#REF!</v>
      </c>
      <c r="N247" s="132" t="e">
        <f>N234/#REF!-1</f>
        <v>#REF!</v>
      </c>
      <c r="O247" s="132" t="e">
        <f>O234/#REF!-1</f>
        <v>#REF!</v>
      </c>
      <c r="P247" s="132" t="e">
        <f>P234/#REF!-1</f>
        <v>#REF!</v>
      </c>
      <c r="Q247" s="132" t="e">
        <f>Q234/#REF!-1</f>
        <v>#REF!</v>
      </c>
      <c r="R247" s="132" t="e">
        <f>R234/#REF!-1</f>
        <v>#REF!</v>
      </c>
      <c r="S247" s="132" t="e">
        <f>S234/#REF!-1</f>
        <v>#REF!</v>
      </c>
      <c r="T247" s="122"/>
      <c r="U247" s="104"/>
    </row>
    <row r="248" spans="1:21" hidden="1">
      <c r="A248" s="118" t="s">
        <v>187</v>
      </c>
      <c r="B248" s="132" t="e">
        <f>B234/#REF!-1</f>
        <v>#REF!</v>
      </c>
      <c r="C248" s="132" t="e">
        <f>C234/#REF!-1</f>
        <v>#REF!</v>
      </c>
      <c r="D248" s="132" t="e">
        <f>D234/#REF!-1</f>
        <v>#REF!</v>
      </c>
      <c r="E248" s="132" t="e">
        <f>E234/#REF!-1</f>
        <v>#REF!</v>
      </c>
      <c r="F248" s="132" t="e">
        <f>F234/#REF!-1</f>
        <v>#REF!</v>
      </c>
      <c r="G248" s="132" t="e">
        <f>G234/#REF!-1</f>
        <v>#REF!</v>
      </c>
      <c r="H248" s="132" t="e">
        <f>H234/#REF!-1</f>
        <v>#REF!</v>
      </c>
      <c r="I248" s="132" t="e">
        <f>I234/#REF!-1</f>
        <v>#REF!</v>
      </c>
      <c r="J248" s="132" t="e">
        <f>J234/#REF!-1</f>
        <v>#REF!</v>
      </c>
      <c r="K248" s="132" t="e">
        <f>K234/#REF!-1</f>
        <v>#REF!</v>
      </c>
      <c r="L248" s="132" t="e">
        <f>L234/#REF!-1</f>
        <v>#REF!</v>
      </c>
      <c r="M248" s="132" t="e">
        <f>M234/#REF!-1</f>
        <v>#REF!</v>
      </c>
      <c r="N248" s="132" t="e">
        <f>N234/#REF!-1</f>
        <v>#REF!</v>
      </c>
      <c r="O248" s="132" t="e">
        <f>O234/#REF!-1</f>
        <v>#REF!</v>
      </c>
      <c r="P248" s="132" t="e">
        <f>P234/#REF!-1</f>
        <v>#REF!</v>
      </c>
      <c r="Q248" s="132" t="e">
        <f>Q234/#REF!-1</f>
        <v>#REF!</v>
      </c>
      <c r="R248" s="132" t="e">
        <f>R234/#REF!-1</f>
        <v>#REF!</v>
      </c>
      <c r="S248" s="132" t="e">
        <f>S234/#REF!-1</f>
        <v>#REF!</v>
      </c>
      <c r="T248" s="122"/>
      <c r="U248" s="104"/>
    </row>
    <row r="249" spans="1:21" hidden="1">
      <c r="A249" s="118" t="s">
        <v>188</v>
      </c>
      <c r="B249" s="132" t="e">
        <f>B234/#REF!-1</f>
        <v>#REF!</v>
      </c>
      <c r="C249" s="132" t="e">
        <f>C234/#REF!-1</f>
        <v>#REF!</v>
      </c>
      <c r="D249" s="132" t="e">
        <f>D234/#REF!-1</f>
        <v>#REF!</v>
      </c>
      <c r="E249" s="132" t="e">
        <f>E234/#REF!-1</f>
        <v>#REF!</v>
      </c>
      <c r="F249" s="132" t="e">
        <f>F234/#REF!-1</f>
        <v>#REF!</v>
      </c>
      <c r="G249" s="132" t="e">
        <f>G234/#REF!-1</f>
        <v>#REF!</v>
      </c>
      <c r="H249" s="132" t="e">
        <f>H234/#REF!-1</f>
        <v>#REF!</v>
      </c>
      <c r="I249" s="132" t="e">
        <f>I234/#REF!-1</f>
        <v>#REF!</v>
      </c>
      <c r="J249" s="132" t="e">
        <f>J234/#REF!-1</f>
        <v>#REF!</v>
      </c>
      <c r="K249" s="132" t="e">
        <f>K234/#REF!-1</f>
        <v>#REF!</v>
      </c>
      <c r="L249" s="132" t="e">
        <f>L234/#REF!-1</f>
        <v>#REF!</v>
      </c>
      <c r="M249" s="132" t="e">
        <f>M234/#REF!-1</f>
        <v>#REF!</v>
      </c>
      <c r="N249" s="132" t="e">
        <f>N234/#REF!-1</f>
        <v>#REF!</v>
      </c>
      <c r="O249" s="132" t="e">
        <f>O234/#REF!-1</f>
        <v>#REF!</v>
      </c>
      <c r="P249" s="132" t="e">
        <f>P234/#REF!-1</f>
        <v>#REF!</v>
      </c>
      <c r="Q249" s="132" t="e">
        <f>Q234/#REF!-1</f>
        <v>#REF!</v>
      </c>
      <c r="R249" s="132" t="e">
        <f>R234/#REF!-1</f>
        <v>#REF!</v>
      </c>
      <c r="S249" s="132" t="e">
        <f>S234/#REF!-1</f>
        <v>#REF!</v>
      </c>
      <c r="T249" s="122"/>
      <c r="U249" s="104"/>
    </row>
    <row r="250" spans="1:21" hidden="1">
      <c r="A250" s="118" t="s">
        <v>189</v>
      </c>
      <c r="B250" s="132" t="e">
        <f>B234/#REF!-1</f>
        <v>#REF!</v>
      </c>
      <c r="C250" s="132" t="e">
        <f>C234/#REF!-1</f>
        <v>#REF!</v>
      </c>
      <c r="D250" s="132" t="e">
        <f>D234/#REF!-1</f>
        <v>#REF!</v>
      </c>
      <c r="E250" s="132" t="e">
        <f>E234/#REF!-1</f>
        <v>#REF!</v>
      </c>
      <c r="F250" s="132" t="e">
        <f>F234/#REF!-1</f>
        <v>#REF!</v>
      </c>
      <c r="G250" s="132" t="e">
        <f>G234/#REF!-1</f>
        <v>#REF!</v>
      </c>
      <c r="H250" s="132" t="e">
        <f>H234/#REF!-1</f>
        <v>#REF!</v>
      </c>
      <c r="I250" s="132" t="e">
        <f>I234/#REF!-1</f>
        <v>#REF!</v>
      </c>
      <c r="J250" s="132" t="e">
        <f>J234/#REF!-1</f>
        <v>#REF!</v>
      </c>
      <c r="K250" s="132" t="e">
        <f>K234/#REF!-1</f>
        <v>#REF!</v>
      </c>
      <c r="L250" s="132" t="e">
        <f>L234/#REF!-1</f>
        <v>#REF!</v>
      </c>
      <c r="M250" s="132" t="e">
        <f>M234/#REF!-1</f>
        <v>#REF!</v>
      </c>
      <c r="N250" s="132" t="e">
        <f>N234/#REF!-1</f>
        <v>#REF!</v>
      </c>
      <c r="O250" s="132" t="e">
        <f>O234/#REF!-1</f>
        <v>#REF!</v>
      </c>
      <c r="P250" s="132" t="e">
        <f>P234/#REF!-1</f>
        <v>#REF!</v>
      </c>
      <c r="Q250" s="132" t="e">
        <f>Q234/#REF!-1</f>
        <v>#REF!</v>
      </c>
      <c r="R250" s="132" t="e">
        <f>R234/#REF!-1</f>
        <v>#REF!</v>
      </c>
      <c r="S250" s="132" t="e">
        <f>S234/#REF!-1</f>
        <v>#REF!</v>
      </c>
      <c r="T250" s="122"/>
      <c r="U250" s="104"/>
    </row>
    <row r="251" spans="1:21" hidden="1">
      <c r="F251" s="142"/>
      <c r="T251" s="122"/>
      <c r="U251" s="104"/>
    </row>
    <row r="252" spans="1:21" hidden="1">
      <c r="A252" s="134" t="s">
        <v>190</v>
      </c>
      <c r="B252" s="138">
        <f t="shared" ref="B252:S252" si="35">AVERAGE(B235:B237)</f>
        <v>877903.68837949855</v>
      </c>
      <c r="C252" s="138">
        <f t="shared" si="35"/>
        <v>245816.96333333335</v>
      </c>
      <c r="D252" s="140">
        <f t="shared" si="35"/>
        <v>152681.73666666666</v>
      </c>
      <c r="E252" s="143">
        <f t="shared" si="35"/>
        <v>8744.3233333333337</v>
      </c>
      <c r="F252" s="140">
        <f t="shared" si="35"/>
        <v>93134.893333333326</v>
      </c>
      <c r="G252" s="143">
        <f t="shared" si="35"/>
        <v>31520.713333333333</v>
      </c>
      <c r="H252" s="143">
        <f t="shared" si="35"/>
        <v>61614.179999999993</v>
      </c>
      <c r="I252" s="138">
        <f t="shared" si="35"/>
        <v>632087.05837949843</v>
      </c>
      <c r="J252" s="140">
        <f t="shared" si="35"/>
        <v>124812.27767364529</v>
      </c>
      <c r="K252" s="143">
        <f t="shared" si="35"/>
        <v>34552.853333333333</v>
      </c>
      <c r="L252" s="140">
        <f t="shared" si="35"/>
        <v>507274.44737251988</v>
      </c>
      <c r="M252" s="143">
        <f t="shared" si="35"/>
        <v>285321.14903341146</v>
      </c>
      <c r="N252" s="143">
        <f t="shared" si="35"/>
        <v>221952.96500577507</v>
      </c>
      <c r="O252" s="138">
        <f t="shared" si="35"/>
        <v>277494.70731725713</v>
      </c>
      <c r="P252" s="135">
        <f t="shared" si="35"/>
        <v>43297.619999999995</v>
      </c>
      <c r="Q252" s="138">
        <f t="shared" si="35"/>
        <v>600409.21885349089</v>
      </c>
      <c r="R252" s="135">
        <f t="shared" si="35"/>
        <v>316842.13398285251</v>
      </c>
      <c r="S252" s="135">
        <f t="shared" si="35"/>
        <v>283567.08487063838</v>
      </c>
      <c r="T252" s="122"/>
      <c r="U252" s="104"/>
    </row>
    <row r="253" spans="1:21" hidden="1">
      <c r="A253" s="136" t="s">
        <v>191</v>
      </c>
      <c r="B253" s="139">
        <f t="shared" ref="B253:S253" si="36">B234/B252-1</f>
        <v>0.20873201369895145</v>
      </c>
      <c r="C253" s="139">
        <f t="shared" si="36"/>
        <v>0.14210450000270525</v>
      </c>
      <c r="D253" s="141">
        <f t="shared" si="36"/>
        <v>0.22026657586922482</v>
      </c>
      <c r="E253" s="144">
        <f t="shared" si="36"/>
        <v>0.13697076617706649</v>
      </c>
      <c r="F253" s="141">
        <f t="shared" si="36"/>
        <v>1.3961970858898942E-2</v>
      </c>
      <c r="G253" s="144">
        <f t="shared" si="36"/>
        <v>-6.1741411520509049E-2</v>
      </c>
      <c r="H253" s="144">
        <f t="shared" si="36"/>
        <v>5.2690468330504725E-2</v>
      </c>
      <c r="I253" s="139">
        <f t="shared" si="36"/>
        <v>0.23464580193974194</v>
      </c>
      <c r="J253" s="141">
        <f t="shared" si="36"/>
        <v>0.23765776676440131</v>
      </c>
      <c r="K253" s="144">
        <f t="shared" si="36"/>
        <v>0.5076222359253304</v>
      </c>
      <c r="L253" s="141">
        <f t="shared" si="36"/>
        <v>0.23390356340715179</v>
      </c>
      <c r="M253" s="144">
        <f t="shared" si="36"/>
        <v>0.26529652082631139</v>
      </c>
      <c r="N253" s="144">
        <f t="shared" si="36"/>
        <v>0.19354968311106857</v>
      </c>
      <c r="O253" s="139">
        <f t="shared" si="36"/>
        <v>0.22808578277034752</v>
      </c>
      <c r="P253" s="137">
        <f t="shared" si="36"/>
        <v>0.43265819229786784</v>
      </c>
      <c r="Q253" s="139">
        <f t="shared" si="36"/>
        <v>0.19979001923707318</v>
      </c>
      <c r="R253" s="137">
        <f t="shared" si="36"/>
        <v>0.23276671659861958</v>
      </c>
      <c r="S253" s="137">
        <f t="shared" si="36"/>
        <v>0.16294015999298628</v>
      </c>
      <c r="T253" s="122"/>
      <c r="U253" s="104"/>
    </row>
    <row r="254" spans="1:21" hidden="1">
      <c r="T254" s="122"/>
      <c r="U254" s="104"/>
    </row>
    <row r="255" spans="1:21" hidden="1">
      <c r="T255" s="122"/>
      <c r="U255" s="104"/>
    </row>
    <row r="256" spans="1:21" hidden="1">
      <c r="T256" s="122"/>
      <c r="U256" s="104"/>
    </row>
    <row r="257" spans="2:21" hidden="1">
      <c r="T257" s="122"/>
      <c r="U257" s="104"/>
    </row>
    <row r="258" spans="2:21">
      <c r="T258" s="122"/>
      <c r="U258" s="104"/>
    </row>
    <row r="259" spans="2:21">
      <c r="D259" s="145"/>
      <c r="E259" s="145"/>
      <c r="F259" s="145"/>
      <c r="G259" s="145"/>
      <c r="H259" s="145"/>
      <c r="T259" s="122"/>
      <c r="U259" s="104"/>
    </row>
    <row r="260" spans="2:21">
      <c r="B260" s="414"/>
      <c r="C260" s="414"/>
      <c r="D260" s="414"/>
      <c r="E260" s="414"/>
      <c r="F260" s="414"/>
      <c r="G260" s="414"/>
      <c r="H260" s="414"/>
      <c r="T260" s="122"/>
      <c r="U260" s="104"/>
    </row>
    <row r="261" spans="2:21"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T261" s="122"/>
      <c r="U261" s="104"/>
    </row>
    <row r="262" spans="2:21">
      <c r="B262" s="414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T262" s="122"/>
      <c r="U262" s="104"/>
    </row>
    <row r="263" spans="2:21">
      <c r="B263" s="414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T263" s="122"/>
      <c r="U263" s="104"/>
    </row>
    <row r="264" spans="2:21">
      <c r="B264" s="414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T264" s="122"/>
      <c r="U264" s="104"/>
    </row>
    <row r="265" spans="2:21">
      <c r="B265" s="414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T265" s="122"/>
      <c r="U265" s="104"/>
    </row>
    <row r="266" spans="2:21">
      <c r="B266" s="414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T266" s="122"/>
      <c r="U266" s="104"/>
    </row>
    <row r="267" spans="2:21">
      <c r="B267" s="414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T267" s="122"/>
      <c r="U267" s="104"/>
    </row>
    <row r="268" spans="2:21">
      <c r="B268" s="414"/>
      <c r="T268" s="122"/>
      <c r="U268" s="104"/>
    </row>
    <row r="269" spans="2:21">
      <c r="B269" s="414"/>
      <c r="T269" s="122"/>
      <c r="U269" s="104"/>
    </row>
    <row r="270" spans="2:21">
      <c r="T270" s="122"/>
      <c r="U270" s="104"/>
    </row>
    <row r="271" spans="2:21">
      <c r="T271" s="122"/>
      <c r="U271" s="104"/>
    </row>
    <row r="272" spans="2:21">
      <c r="T272" s="122"/>
      <c r="U272" s="104"/>
    </row>
    <row r="273" spans="6:21">
      <c r="T273" s="122"/>
      <c r="U273" s="104"/>
    </row>
    <row r="274" spans="6:21">
      <c r="T274" s="122"/>
      <c r="U274" s="104"/>
    </row>
    <row r="275" spans="6:21">
      <c r="F275" s="146"/>
      <c r="G275" s="146"/>
      <c r="H275" s="147"/>
      <c r="I275" s="146"/>
      <c r="J275" s="147"/>
      <c r="K275" s="146"/>
      <c r="L275" s="146"/>
      <c r="M275" s="147"/>
      <c r="T275" s="122"/>
      <c r="U275" s="104"/>
    </row>
    <row r="276" spans="6:21">
      <c r="F276" s="146"/>
      <c r="G276" s="146"/>
      <c r="H276" s="147"/>
      <c r="I276" s="146"/>
      <c r="J276" s="147"/>
      <c r="K276" s="146"/>
      <c r="L276" s="146"/>
      <c r="M276" s="147"/>
      <c r="T276" s="122"/>
      <c r="U276" s="104"/>
    </row>
    <row r="277" spans="6:21">
      <c r="F277" s="146"/>
      <c r="G277" s="146"/>
      <c r="H277" s="147"/>
      <c r="I277" s="146"/>
      <c r="J277" s="147"/>
      <c r="K277" s="146"/>
      <c r="L277" s="146"/>
      <c r="M277" s="147"/>
      <c r="T277" s="122"/>
      <c r="U277" s="104"/>
    </row>
    <row r="278" spans="6:21">
      <c r="F278" s="146"/>
      <c r="G278" s="146"/>
      <c r="H278" s="147"/>
      <c r="I278" s="146"/>
      <c r="J278" s="147"/>
      <c r="K278" s="146"/>
      <c r="L278" s="146"/>
      <c r="M278" s="147"/>
      <c r="T278" s="122"/>
      <c r="U278" s="104"/>
    </row>
    <row r="279" spans="6:21">
      <c r="F279" s="146"/>
      <c r="G279" s="146"/>
      <c r="H279" s="147"/>
      <c r="I279" s="146"/>
      <c r="J279" s="147"/>
      <c r="K279" s="146"/>
      <c r="L279" s="146"/>
      <c r="M279" s="147"/>
      <c r="T279" s="122"/>
      <c r="U279" s="104"/>
    </row>
    <row r="280" spans="6:21">
      <c r="F280" s="146"/>
      <c r="G280" s="146"/>
      <c r="H280" s="147"/>
      <c r="I280" s="146"/>
      <c r="J280" s="147"/>
      <c r="K280" s="146"/>
      <c r="L280" s="146"/>
      <c r="M280" s="147"/>
      <c r="T280" s="122"/>
      <c r="U280" s="104"/>
    </row>
    <row r="281" spans="6:21">
      <c r="F281" s="146"/>
      <c r="G281" s="146"/>
      <c r="H281" s="147"/>
      <c r="I281" s="146"/>
      <c r="J281" s="147"/>
      <c r="K281" s="146"/>
      <c r="L281" s="146"/>
      <c r="M281" s="147"/>
      <c r="T281" s="122"/>
      <c r="U281" s="104"/>
    </row>
    <row r="282" spans="6:21">
      <c r="T282" s="122"/>
      <c r="U282" s="104"/>
    </row>
    <row r="283" spans="6:21">
      <c r="T283" s="122"/>
      <c r="U283" s="104"/>
    </row>
    <row r="284" spans="6:21">
      <c r="T284" s="122"/>
      <c r="U284" s="104"/>
    </row>
    <row r="285" spans="6:21">
      <c r="T285" s="122"/>
      <c r="U285" s="104"/>
    </row>
    <row r="286" spans="6:21">
      <c r="F286" s="146"/>
      <c r="G286" s="146"/>
      <c r="H286" s="147"/>
      <c r="I286" s="146"/>
      <c r="T286" s="122"/>
      <c r="U286" s="104"/>
    </row>
    <row r="287" spans="6:21">
      <c r="F287" s="146"/>
      <c r="G287" s="146"/>
      <c r="H287" s="147"/>
      <c r="I287" s="146"/>
      <c r="T287" s="122"/>
      <c r="U287" s="104"/>
    </row>
    <row r="288" spans="6:21">
      <c r="F288" s="146"/>
      <c r="G288" s="146"/>
      <c r="H288" s="147"/>
      <c r="I288" s="146"/>
      <c r="T288" s="122"/>
      <c r="U288" s="104"/>
    </row>
    <row r="289" spans="6:21">
      <c r="F289" s="146"/>
      <c r="G289" s="146"/>
      <c r="H289" s="147"/>
      <c r="I289" s="146"/>
      <c r="T289" s="122"/>
      <c r="U289" s="104"/>
    </row>
    <row r="290" spans="6:21">
      <c r="F290" s="146"/>
      <c r="G290" s="146"/>
      <c r="H290" s="147"/>
      <c r="I290" s="146"/>
      <c r="T290" s="122"/>
      <c r="U290" s="104"/>
    </row>
    <row r="291" spans="6:21">
      <c r="F291" s="146"/>
      <c r="G291" s="146"/>
      <c r="H291" s="147"/>
      <c r="I291" s="146"/>
      <c r="T291" s="122"/>
      <c r="U291" s="104"/>
    </row>
    <row r="292" spans="6:21">
      <c r="F292" s="146"/>
      <c r="G292" s="146"/>
      <c r="H292" s="147"/>
      <c r="I292" s="146"/>
      <c r="J292" s="147"/>
      <c r="T292" s="122"/>
      <c r="U292" s="104"/>
    </row>
    <row r="293" spans="6:21">
      <c r="F293" s="146"/>
      <c r="G293" s="146"/>
      <c r="H293" s="147"/>
      <c r="I293" s="146"/>
      <c r="J293" s="147"/>
      <c r="T293" s="122"/>
      <c r="U293" s="104"/>
    </row>
    <row r="294" spans="6:21">
      <c r="F294" s="146"/>
      <c r="G294" s="146"/>
      <c r="H294" s="147"/>
      <c r="I294" s="146"/>
      <c r="J294" s="147"/>
      <c r="T294" s="122"/>
      <c r="U294" s="104"/>
    </row>
    <row r="295" spans="6:21">
      <c r="F295" s="146"/>
      <c r="G295" s="146"/>
      <c r="H295" s="147"/>
      <c r="I295" s="146"/>
      <c r="J295" s="147"/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T298" s="122"/>
      <c r="U298" s="104"/>
    </row>
    <row r="299" spans="6:21"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T302" s="122"/>
      <c r="U302" s="104"/>
    </row>
    <row r="303" spans="6:21">
      <c r="T303" s="122"/>
      <c r="U303" s="104"/>
    </row>
    <row r="304" spans="6:21">
      <c r="T304" s="122"/>
      <c r="U304" s="104"/>
    </row>
    <row r="305" spans="20:21">
      <c r="T305" s="122"/>
      <c r="U305" s="104"/>
    </row>
  </sheetData>
  <mergeCells count="3">
    <mergeCell ref="A1:U1"/>
    <mergeCell ref="U3:U5"/>
    <mergeCell ref="A230:S23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2020-02-07T06:08:54Z</cp:lastPrinted>
  <dcterms:created xsi:type="dcterms:W3CDTF">2015-03-05T07:20:42Z</dcterms:created>
  <dcterms:modified xsi:type="dcterms:W3CDTF">2020-02-18T01:55:53Z</dcterms:modified>
</cp:coreProperties>
</file>