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250" yWindow="690" windowWidth="31290" windowHeight="11865" activeTab="1"/>
  </bookViews>
  <sheets>
    <sheet name="수주통계" sheetId="3" r:id="rId1"/>
    <sheet name="분기" sheetId="5" r:id="rId2"/>
  </sheets>
  <definedNames>
    <definedName name="_xlnm.Print_Area" localSheetId="0">수주통계!$A$1:$U$247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30" i="5" l="1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B232" i="5"/>
  <c r="B231" i="5"/>
  <c r="B230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26" i="3"/>
  <c r="D226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R226" i="3"/>
  <c r="S226" i="3"/>
  <c r="C227" i="3"/>
  <c r="D227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R227" i="3"/>
  <c r="S227" i="3"/>
  <c r="C228" i="3"/>
  <c r="D228" i="3"/>
  <c r="E228" i="3"/>
  <c r="F228" i="3"/>
  <c r="G228" i="3"/>
  <c r="H228" i="3"/>
  <c r="I228" i="3"/>
  <c r="J228" i="3"/>
  <c r="K228" i="3"/>
  <c r="L228" i="3"/>
  <c r="M228" i="3"/>
  <c r="N228" i="3"/>
  <c r="O228" i="3"/>
  <c r="P228" i="3"/>
  <c r="Q228" i="3"/>
  <c r="R228" i="3"/>
  <c r="S228" i="3"/>
  <c r="B228" i="3"/>
  <c r="B227" i="3"/>
  <c r="B226" i="3"/>
  <c r="C218" i="3"/>
  <c r="D218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C219" i="3"/>
  <c r="D219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C220" i="3"/>
  <c r="D220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R220" i="3"/>
  <c r="S220" i="3"/>
  <c r="B220" i="3"/>
  <c r="B219" i="3"/>
  <c r="B218" i="3"/>
  <c r="T226" i="3" l="1"/>
  <c r="U226" i="3"/>
  <c r="T227" i="3"/>
  <c r="U227" i="3"/>
  <c r="T228" i="3"/>
  <c r="U228" i="3"/>
  <c r="T218" i="3"/>
  <c r="U218" i="3"/>
  <c r="T219" i="3"/>
  <c r="U219" i="3"/>
  <c r="T220" i="3"/>
  <c r="U220" i="3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V213" i="5" l="1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T230" i="5"/>
  <c r="U230" i="5"/>
  <c r="C225" i="5"/>
  <c r="W225" i="5" s="1"/>
  <c r="D225" i="5"/>
  <c r="E225" i="5"/>
  <c r="F225" i="5"/>
  <c r="G225" i="5"/>
  <c r="H225" i="5"/>
  <c r="I225" i="5"/>
  <c r="J225" i="5"/>
  <c r="K225" i="5"/>
  <c r="L225" i="5"/>
  <c r="O225" i="5"/>
  <c r="P225" i="5"/>
  <c r="Q225" i="5"/>
  <c r="V225" i="5" l="1"/>
  <c r="V217" i="5"/>
  <c r="B204" i="5"/>
  <c r="V221" i="5" s="1"/>
  <c r="U231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T231" i="5" s="1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41" i="5"/>
  <c r="R241" i="5"/>
  <c r="Q241" i="5"/>
  <c r="P241" i="5"/>
  <c r="O241" i="5"/>
  <c r="N241" i="5"/>
  <c r="M241" i="5"/>
  <c r="L241" i="5"/>
  <c r="K241" i="5"/>
  <c r="J241" i="5"/>
  <c r="I241" i="5"/>
  <c r="H241" i="5"/>
  <c r="G241" i="5"/>
  <c r="F241" i="5"/>
  <c r="E241" i="5"/>
  <c r="D241" i="5"/>
  <c r="C241" i="5"/>
  <c r="B241" i="5"/>
  <c r="U240" i="5"/>
  <c r="T240" i="5"/>
  <c r="U238" i="5"/>
  <c r="T238" i="5"/>
  <c r="U232" i="5"/>
  <c r="T23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S238" i="5" s="1"/>
  <c r="R213" i="5"/>
  <c r="R238" i="5" s="1"/>
  <c r="Q213" i="5"/>
  <c r="Q238" i="5" s="1"/>
  <c r="Q251" i="5" s="1"/>
  <c r="P213" i="5"/>
  <c r="P238" i="5" s="1"/>
  <c r="O213" i="5"/>
  <c r="O238" i="5" s="1"/>
  <c r="N213" i="5"/>
  <c r="N238" i="5" s="1"/>
  <c r="M213" i="5"/>
  <c r="M238" i="5" s="1"/>
  <c r="L213" i="5"/>
  <c r="L238" i="5" s="1"/>
  <c r="K213" i="5"/>
  <c r="K238" i="5" s="1"/>
  <c r="K250" i="5" s="1"/>
  <c r="J213" i="5"/>
  <c r="J238" i="5" s="1"/>
  <c r="I213" i="5"/>
  <c r="I238" i="5" s="1"/>
  <c r="H213" i="5"/>
  <c r="H238" i="5" s="1"/>
  <c r="G213" i="5"/>
  <c r="G238" i="5" s="1"/>
  <c r="F213" i="5"/>
  <c r="F238" i="5" s="1"/>
  <c r="E213" i="5"/>
  <c r="E238" i="5" s="1"/>
  <c r="E251" i="5" s="1"/>
  <c r="D213" i="5"/>
  <c r="D238" i="5" s="1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U199" i="5"/>
  <c r="U239" i="5" s="1"/>
  <c r="S199" i="5"/>
  <c r="S200" i="5" s="1"/>
  <c r="R199" i="5"/>
  <c r="R200" i="5" s="1"/>
  <c r="Q199" i="5"/>
  <c r="Q200" i="5" s="1"/>
  <c r="P199" i="5"/>
  <c r="P200" i="5" s="1"/>
  <c r="O199" i="5"/>
  <c r="T199" i="5" s="1"/>
  <c r="T239" i="5" s="1"/>
  <c r="S196" i="5"/>
  <c r="R196" i="5"/>
  <c r="Q196" i="5"/>
  <c r="P196" i="5"/>
  <c r="O196" i="5"/>
  <c r="N196" i="5"/>
  <c r="N239" i="5" s="1"/>
  <c r="M196" i="5"/>
  <c r="M239" i="5" s="1"/>
  <c r="L196" i="5"/>
  <c r="L239" i="5" s="1"/>
  <c r="K196" i="5"/>
  <c r="K239" i="5" s="1"/>
  <c r="J196" i="5"/>
  <c r="I196" i="5"/>
  <c r="H196" i="5"/>
  <c r="H239" i="5" s="1"/>
  <c r="G196" i="5"/>
  <c r="G239" i="5" s="1"/>
  <c r="F196" i="5"/>
  <c r="F239" i="5" s="1"/>
  <c r="E196" i="5"/>
  <c r="E239" i="5" s="1"/>
  <c r="D196" i="5"/>
  <c r="C196" i="5"/>
  <c r="B239" i="5"/>
  <c r="K192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40" i="5" s="1"/>
  <c r="R179" i="5"/>
  <c r="R240" i="5" s="1"/>
  <c r="Q179" i="5"/>
  <c r="Q240" i="5" s="1"/>
  <c r="P179" i="5"/>
  <c r="P240" i="5" s="1"/>
  <c r="O179" i="5"/>
  <c r="O240" i="5" s="1"/>
  <c r="N179" i="5"/>
  <c r="M179" i="5"/>
  <c r="M240" i="5" s="1"/>
  <c r="L179" i="5"/>
  <c r="L240" i="5" s="1"/>
  <c r="K179" i="5"/>
  <c r="K240" i="5" s="1"/>
  <c r="J179" i="5"/>
  <c r="J240" i="5" s="1"/>
  <c r="I179" i="5"/>
  <c r="I240" i="5" s="1"/>
  <c r="H179" i="5"/>
  <c r="G179" i="5"/>
  <c r="G240" i="5" s="1"/>
  <c r="F179" i="5"/>
  <c r="F240" i="5" s="1"/>
  <c r="E179" i="5"/>
  <c r="E240" i="5" s="1"/>
  <c r="D179" i="5"/>
  <c r="D240" i="5" s="1"/>
  <c r="C179" i="5"/>
  <c r="C240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U110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Q192" i="5" l="1"/>
  <c r="E192" i="5"/>
  <c r="B192" i="5"/>
  <c r="N192" i="5"/>
  <c r="R239" i="5"/>
  <c r="R242" i="5" s="1"/>
  <c r="S239" i="5"/>
  <c r="B209" i="5"/>
  <c r="G209" i="5"/>
  <c r="W217" i="5"/>
  <c r="C238" i="5"/>
  <c r="C248" i="5" s="1"/>
  <c r="W213" i="5"/>
  <c r="Q239" i="5"/>
  <c r="H192" i="5"/>
  <c r="M209" i="5"/>
  <c r="R123" i="5"/>
  <c r="P123" i="5"/>
  <c r="E256" i="5"/>
  <c r="E257" i="5" s="1"/>
  <c r="K256" i="5"/>
  <c r="K257" i="5" s="1"/>
  <c r="Q209" i="5"/>
  <c r="E209" i="5"/>
  <c r="K209" i="5"/>
  <c r="T243" i="5"/>
  <c r="C209" i="5"/>
  <c r="I209" i="5"/>
  <c r="U243" i="5"/>
  <c r="B123" i="5"/>
  <c r="U123" i="5" s="1"/>
  <c r="Q256" i="5"/>
  <c r="Q257" i="5" s="1"/>
  <c r="D209" i="5"/>
  <c r="J209" i="5"/>
  <c r="P209" i="5"/>
  <c r="O123" i="5"/>
  <c r="S123" i="5"/>
  <c r="G254" i="5"/>
  <c r="G253" i="5"/>
  <c r="G252" i="5"/>
  <c r="G250" i="5"/>
  <c r="G248" i="5"/>
  <c r="G246" i="5"/>
  <c r="G243" i="5"/>
  <c r="G251" i="5"/>
  <c r="G249" i="5"/>
  <c r="G247" i="5"/>
  <c r="G244" i="5"/>
  <c r="G242" i="5"/>
  <c r="M254" i="5"/>
  <c r="M253" i="5"/>
  <c r="M252" i="5"/>
  <c r="M251" i="5"/>
  <c r="M249" i="5"/>
  <c r="M247" i="5"/>
  <c r="M244" i="5"/>
  <c r="M242" i="5"/>
  <c r="M250" i="5"/>
  <c r="M248" i="5"/>
  <c r="M246" i="5"/>
  <c r="M243" i="5"/>
  <c r="S254" i="5"/>
  <c r="S253" i="5"/>
  <c r="S252" i="5"/>
  <c r="S251" i="5"/>
  <c r="S250" i="5"/>
  <c r="S248" i="5"/>
  <c r="S246" i="5"/>
  <c r="S243" i="5"/>
  <c r="S249" i="5"/>
  <c r="S247" i="5"/>
  <c r="S244" i="5"/>
  <c r="S242" i="5"/>
  <c r="C250" i="5"/>
  <c r="I254" i="5"/>
  <c r="I253" i="5"/>
  <c r="I243" i="5"/>
  <c r="I252" i="5"/>
  <c r="I251" i="5"/>
  <c r="I249" i="5"/>
  <c r="I247" i="5"/>
  <c r="I244" i="5"/>
  <c r="I250" i="5"/>
  <c r="I248" i="5"/>
  <c r="I246" i="5"/>
  <c r="O254" i="5"/>
  <c r="O253" i="5"/>
  <c r="O252" i="5"/>
  <c r="O250" i="5"/>
  <c r="O248" i="5"/>
  <c r="O246" i="5"/>
  <c r="O243" i="5"/>
  <c r="O251" i="5"/>
  <c r="O249" i="5"/>
  <c r="O247" i="5"/>
  <c r="O244" i="5"/>
  <c r="S209" i="5"/>
  <c r="U121" i="5"/>
  <c r="M192" i="5"/>
  <c r="F256" i="5"/>
  <c r="M256" i="5"/>
  <c r="M257" i="5" s="1"/>
  <c r="K243" i="5"/>
  <c r="G192" i="5"/>
  <c r="S192" i="5"/>
  <c r="D254" i="5"/>
  <c r="D253" i="5"/>
  <c r="D252" i="5"/>
  <c r="D251" i="5"/>
  <c r="D250" i="5"/>
  <c r="D249" i="5"/>
  <c r="D248" i="5"/>
  <c r="D247" i="5"/>
  <c r="D246" i="5"/>
  <c r="D244" i="5"/>
  <c r="D243" i="5"/>
  <c r="J254" i="5"/>
  <c r="J253" i="5"/>
  <c r="J252" i="5"/>
  <c r="J251" i="5"/>
  <c r="J250" i="5"/>
  <c r="J249" i="5"/>
  <c r="J248" i="5"/>
  <c r="J247" i="5"/>
  <c r="J246" i="5"/>
  <c r="J244" i="5"/>
  <c r="J243" i="5"/>
  <c r="P254" i="5"/>
  <c r="P253" i="5"/>
  <c r="P252" i="5"/>
  <c r="P251" i="5"/>
  <c r="P250" i="5"/>
  <c r="P249" i="5"/>
  <c r="P248" i="5"/>
  <c r="P247" i="5"/>
  <c r="P246" i="5"/>
  <c r="P244" i="5"/>
  <c r="P243" i="5"/>
  <c r="C239" i="5"/>
  <c r="C256" i="5" s="1"/>
  <c r="O239" i="5"/>
  <c r="O256" i="5" s="1"/>
  <c r="O257" i="5" s="1"/>
  <c r="U242" i="5"/>
  <c r="E244" i="5"/>
  <c r="Q244" i="5"/>
  <c r="K246" i="5"/>
  <c r="E247" i="5"/>
  <c r="Q247" i="5"/>
  <c r="K248" i="5"/>
  <c r="E249" i="5"/>
  <c r="Q249" i="5"/>
  <c r="F257" i="5"/>
  <c r="F254" i="5"/>
  <c r="F253" i="5"/>
  <c r="F252" i="5"/>
  <c r="F251" i="5"/>
  <c r="F250" i="5"/>
  <c r="F249" i="5"/>
  <c r="F248" i="5"/>
  <c r="F247" i="5"/>
  <c r="F246" i="5"/>
  <c r="F244" i="5"/>
  <c r="F243" i="5"/>
  <c r="F242" i="5"/>
  <c r="R254" i="5"/>
  <c r="R253" i="5"/>
  <c r="R252" i="5"/>
  <c r="R251" i="5"/>
  <c r="R250" i="5"/>
  <c r="R249" i="5"/>
  <c r="R248" i="5"/>
  <c r="R247" i="5"/>
  <c r="R246" i="5"/>
  <c r="R244" i="5"/>
  <c r="R243" i="5"/>
  <c r="L256" i="5"/>
  <c r="L257" i="5" s="1"/>
  <c r="K254" i="5"/>
  <c r="K253" i="5"/>
  <c r="K252" i="5"/>
  <c r="I192" i="5"/>
  <c r="K242" i="5"/>
  <c r="O200" i="5"/>
  <c r="O209" i="5" s="1"/>
  <c r="L254" i="5"/>
  <c r="L253" i="5"/>
  <c r="L252" i="5"/>
  <c r="L251" i="5"/>
  <c r="L250" i="5"/>
  <c r="L249" i="5"/>
  <c r="L248" i="5"/>
  <c r="L247" i="5"/>
  <c r="L246" i="5"/>
  <c r="L244" i="5"/>
  <c r="L243" i="5"/>
  <c r="L242" i="5"/>
  <c r="E254" i="5"/>
  <c r="E253" i="5"/>
  <c r="Q254" i="5"/>
  <c r="Q253" i="5"/>
  <c r="Q252" i="5"/>
  <c r="G256" i="5"/>
  <c r="G257" i="5" s="1"/>
  <c r="S256" i="5"/>
  <c r="S257" i="5" s="1"/>
  <c r="E243" i="5"/>
  <c r="Q243" i="5"/>
  <c r="E252" i="5"/>
  <c r="I239" i="5"/>
  <c r="I256" i="5" s="1"/>
  <c r="I257" i="5" s="1"/>
  <c r="K244" i="5"/>
  <c r="E246" i="5"/>
  <c r="Q246" i="5"/>
  <c r="K247" i="5"/>
  <c r="E248" i="5"/>
  <c r="Q248" i="5"/>
  <c r="K249" i="5"/>
  <c r="E250" i="5"/>
  <c r="Q250" i="5"/>
  <c r="K251" i="5"/>
  <c r="Q123" i="5"/>
  <c r="C192" i="5"/>
  <c r="O192" i="5"/>
  <c r="H242" i="5"/>
  <c r="H254" i="5"/>
  <c r="H253" i="5"/>
  <c r="H252" i="5"/>
  <c r="H251" i="5"/>
  <c r="H250" i="5"/>
  <c r="H249" i="5"/>
  <c r="H248" i="5"/>
  <c r="H247" i="5"/>
  <c r="H246" i="5"/>
  <c r="H244" i="5"/>
  <c r="N242" i="5"/>
  <c r="N254" i="5"/>
  <c r="N253" i="5"/>
  <c r="N252" i="5"/>
  <c r="N251" i="5"/>
  <c r="N250" i="5"/>
  <c r="N249" i="5"/>
  <c r="N248" i="5"/>
  <c r="N247" i="5"/>
  <c r="N246" i="5"/>
  <c r="N244" i="5"/>
  <c r="E242" i="5"/>
  <c r="Q242" i="5"/>
  <c r="D192" i="5"/>
  <c r="J192" i="5"/>
  <c r="P192" i="5"/>
  <c r="F209" i="5"/>
  <c r="L209" i="5"/>
  <c r="R209" i="5"/>
  <c r="D239" i="5"/>
  <c r="D256" i="5" s="1"/>
  <c r="D257" i="5" s="1"/>
  <c r="J239" i="5"/>
  <c r="J256" i="5" s="1"/>
  <c r="J257" i="5" s="1"/>
  <c r="P239" i="5"/>
  <c r="P256" i="5" s="1"/>
  <c r="P257" i="5" s="1"/>
  <c r="B240" i="5"/>
  <c r="H240" i="5"/>
  <c r="H243" i="5" s="1"/>
  <c r="N240" i="5"/>
  <c r="N243" i="5" s="1"/>
  <c r="F192" i="5"/>
  <c r="L192" i="5"/>
  <c r="R192" i="5"/>
  <c r="H209" i="5"/>
  <c r="N209" i="5"/>
  <c r="T242" i="5"/>
  <c r="C249" i="5" l="1"/>
  <c r="C251" i="5"/>
  <c r="C253" i="5"/>
  <c r="R256" i="5"/>
  <c r="R257" i="5" s="1"/>
  <c r="C243" i="5"/>
  <c r="C254" i="5"/>
  <c r="C252" i="5"/>
  <c r="C244" i="5"/>
  <c r="C246" i="5"/>
  <c r="C257" i="5"/>
  <c r="C247" i="5"/>
  <c r="N256" i="5"/>
  <c r="N257" i="5" s="1"/>
  <c r="O242" i="5"/>
  <c r="B256" i="5"/>
  <c r="H256" i="5"/>
  <c r="H257" i="5" s="1"/>
  <c r="I242" i="5"/>
  <c r="D242" i="5"/>
  <c r="P242" i="5"/>
  <c r="C242" i="5"/>
  <c r="J242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30" i="3" l="1"/>
  <c r="T194" i="3"/>
  <c r="B231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30" i="3" l="1"/>
  <c r="B238" i="5" l="1"/>
  <c r="C175" i="3"/>
  <c r="C229" i="3"/>
  <c r="B253" i="5" l="1"/>
  <c r="B247" i="5"/>
  <c r="B252" i="5"/>
  <c r="B246" i="5"/>
  <c r="B251" i="5"/>
  <c r="B244" i="5"/>
  <c r="B250" i="5"/>
  <c r="B242" i="5"/>
  <c r="B249" i="5"/>
  <c r="B254" i="5"/>
  <c r="B248" i="5"/>
  <c r="B243" i="5"/>
  <c r="B257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9" i="3" l="1"/>
  <c r="S232" i="3" s="1"/>
  <c r="R229" i="3"/>
  <c r="R232" i="3" s="1"/>
  <c r="Q229" i="3"/>
  <c r="Q232" i="3" s="1"/>
  <c r="P229" i="3"/>
  <c r="P232" i="3" s="1"/>
  <c r="O229" i="3"/>
  <c r="O232" i="3" s="1"/>
  <c r="N229" i="3"/>
  <c r="N232" i="3" s="1"/>
  <c r="M229" i="3"/>
  <c r="M232" i="3" s="1"/>
  <c r="L229" i="3"/>
  <c r="L232" i="3" s="1"/>
  <c r="K229" i="3"/>
  <c r="K232" i="3" s="1"/>
  <c r="J229" i="3"/>
  <c r="J232" i="3" s="1"/>
  <c r="I229" i="3"/>
  <c r="I232" i="3" s="1"/>
  <c r="H229" i="3"/>
  <c r="H232" i="3" s="1"/>
  <c r="G229" i="3"/>
  <c r="G232" i="3" s="1"/>
  <c r="F229" i="3"/>
  <c r="F232" i="3" s="1"/>
  <c r="E229" i="3"/>
  <c r="E232" i="3" s="1"/>
  <c r="D229" i="3"/>
  <c r="D232" i="3" s="1"/>
  <c r="C232" i="3"/>
  <c r="B229" i="3"/>
  <c r="B232" i="3" s="1"/>
  <c r="S242" i="3" l="1"/>
  <c r="R242" i="3"/>
  <c r="Q242" i="3"/>
  <c r="P242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B244" i="3" l="1"/>
  <c r="B245" i="3" s="1"/>
  <c r="D244" i="3"/>
  <c r="D245" i="3" s="1"/>
  <c r="F244" i="3"/>
  <c r="F245" i="3" s="1"/>
  <c r="H244" i="3"/>
  <c r="H245" i="3" s="1"/>
  <c r="J244" i="3"/>
  <c r="J245" i="3" s="1"/>
  <c r="L244" i="3"/>
  <c r="L245" i="3" s="1"/>
  <c r="N244" i="3"/>
  <c r="N245" i="3" s="1"/>
  <c r="P244" i="3"/>
  <c r="P245" i="3" s="1"/>
  <c r="R244" i="3"/>
  <c r="R245" i="3" s="1"/>
  <c r="E238" i="3"/>
  <c r="E241" i="3"/>
  <c r="E240" i="3"/>
  <c r="E239" i="3"/>
  <c r="E237" i="3"/>
  <c r="E236" i="3"/>
  <c r="E235" i="3"/>
  <c r="E234" i="3"/>
  <c r="G238" i="3"/>
  <c r="G241" i="3"/>
  <c r="G240" i="3"/>
  <c r="G239" i="3"/>
  <c r="G237" i="3"/>
  <c r="G236" i="3"/>
  <c r="G235" i="3"/>
  <c r="G234" i="3"/>
  <c r="K238" i="3"/>
  <c r="K241" i="3"/>
  <c r="K240" i="3"/>
  <c r="K239" i="3"/>
  <c r="K237" i="3"/>
  <c r="K236" i="3"/>
  <c r="K235" i="3"/>
  <c r="K234" i="3"/>
  <c r="M238" i="3"/>
  <c r="M241" i="3"/>
  <c r="M240" i="3"/>
  <c r="M239" i="3"/>
  <c r="M237" i="3"/>
  <c r="M236" i="3"/>
  <c r="M235" i="3"/>
  <c r="M234" i="3"/>
  <c r="Q238" i="3"/>
  <c r="Q241" i="3"/>
  <c r="Q240" i="3"/>
  <c r="Q239" i="3"/>
  <c r="Q237" i="3"/>
  <c r="Q236" i="3"/>
  <c r="Q235" i="3"/>
  <c r="Q234" i="3"/>
  <c r="S238" i="3"/>
  <c r="S241" i="3"/>
  <c r="S240" i="3"/>
  <c r="S239" i="3"/>
  <c r="S237" i="3"/>
  <c r="S236" i="3"/>
  <c r="S235" i="3"/>
  <c r="S234" i="3"/>
  <c r="B238" i="3"/>
  <c r="B241" i="3"/>
  <c r="B240" i="3"/>
  <c r="B239" i="3"/>
  <c r="B237" i="3"/>
  <c r="B236" i="3"/>
  <c r="B235" i="3"/>
  <c r="B234" i="3"/>
  <c r="D238" i="3"/>
  <c r="D241" i="3"/>
  <c r="D240" i="3"/>
  <c r="D239" i="3"/>
  <c r="D237" i="3"/>
  <c r="D236" i="3"/>
  <c r="D235" i="3"/>
  <c r="D234" i="3"/>
  <c r="F238" i="3"/>
  <c r="F241" i="3"/>
  <c r="F240" i="3"/>
  <c r="F239" i="3"/>
  <c r="F237" i="3"/>
  <c r="F236" i="3"/>
  <c r="F235" i="3"/>
  <c r="F234" i="3"/>
  <c r="H238" i="3"/>
  <c r="H241" i="3"/>
  <c r="H240" i="3"/>
  <c r="H239" i="3"/>
  <c r="H237" i="3"/>
  <c r="H236" i="3"/>
  <c r="H235" i="3"/>
  <c r="H234" i="3"/>
  <c r="J238" i="3"/>
  <c r="J241" i="3"/>
  <c r="J240" i="3"/>
  <c r="J239" i="3"/>
  <c r="J237" i="3"/>
  <c r="J236" i="3"/>
  <c r="J235" i="3"/>
  <c r="J234" i="3"/>
  <c r="L238" i="3"/>
  <c r="L241" i="3"/>
  <c r="L240" i="3"/>
  <c r="L239" i="3"/>
  <c r="L237" i="3"/>
  <c r="L236" i="3"/>
  <c r="L235" i="3"/>
  <c r="L234" i="3"/>
  <c r="N238" i="3"/>
  <c r="N241" i="3"/>
  <c r="N240" i="3"/>
  <c r="N239" i="3"/>
  <c r="N237" i="3"/>
  <c r="N236" i="3"/>
  <c r="N235" i="3"/>
  <c r="N234" i="3"/>
  <c r="P238" i="3"/>
  <c r="P241" i="3"/>
  <c r="P240" i="3"/>
  <c r="P239" i="3"/>
  <c r="P237" i="3"/>
  <c r="P236" i="3"/>
  <c r="P235" i="3"/>
  <c r="P234" i="3"/>
  <c r="R238" i="3"/>
  <c r="R241" i="3"/>
  <c r="R240" i="3"/>
  <c r="R239" i="3"/>
  <c r="R237" i="3"/>
  <c r="R236" i="3"/>
  <c r="R235" i="3"/>
  <c r="R234" i="3"/>
  <c r="C244" i="3"/>
  <c r="C245" i="3" s="1"/>
  <c r="E244" i="3"/>
  <c r="E245" i="3" s="1"/>
  <c r="G244" i="3"/>
  <c r="G245" i="3" s="1"/>
  <c r="I244" i="3"/>
  <c r="I245" i="3" s="1"/>
  <c r="K244" i="3"/>
  <c r="K245" i="3" s="1"/>
  <c r="M244" i="3"/>
  <c r="M245" i="3" s="1"/>
  <c r="O244" i="3"/>
  <c r="O245" i="3" s="1"/>
  <c r="Q244" i="3"/>
  <c r="Q245" i="3" s="1"/>
  <c r="S244" i="3"/>
  <c r="S245" i="3" s="1"/>
  <c r="C238" i="3"/>
  <c r="C241" i="3"/>
  <c r="C240" i="3"/>
  <c r="C239" i="3"/>
  <c r="C237" i="3"/>
  <c r="C236" i="3"/>
  <c r="C235" i="3"/>
  <c r="C234" i="3"/>
  <c r="I238" i="3"/>
  <c r="I241" i="3"/>
  <c r="I240" i="3"/>
  <c r="I239" i="3"/>
  <c r="I237" i="3"/>
  <c r="I236" i="3"/>
  <c r="I235" i="3"/>
  <c r="I234" i="3"/>
  <c r="O238" i="3"/>
  <c r="O241" i="3"/>
  <c r="O240" i="3"/>
  <c r="O239" i="3"/>
  <c r="O237" i="3"/>
  <c r="O236" i="3"/>
  <c r="O235" i="3"/>
  <c r="O234" i="3"/>
  <c r="C231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30" i="3"/>
  <c r="R231" i="3"/>
  <c r="Q230" i="3"/>
  <c r="P231" i="3"/>
  <c r="O230" i="3"/>
  <c r="N231" i="3"/>
  <c r="M230" i="3"/>
  <c r="L231" i="3"/>
  <c r="K230" i="3"/>
  <c r="J231" i="3"/>
  <c r="I230" i="3"/>
  <c r="H231" i="3"/>
  <c r="G230" i="3"/>
  <c r="F231" i="3"/>
  <c r="E230" i="3"/>
  <c r="D231" i="3"/>
  <c r="T230" i="3" l="1"/>
  <c r="D230" i="3"/>
  <c r="F230" i="3"/>
  <c r="H230" i="3"/>
  <c r="J230" i="3"/>
  <c r="L230" i="3"/>
  <c r="N230" i="3"/>
  <c r="P230" i="3"/>
  <c r="R230" i="3"/>
  <c r="E231" i="3"/>
  <c r="G231" i="3"/>
  <c r="I231" i="3"/>
  <c r="K231" i="3"/>
  <c r="M231" i="3"/>
  <c r="O231" i="3"/>
  <c r="Q231" i="3"/>
  <c r="S231" i="3"/>
  <c r="T23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1" i="3" l="1"/>
  <c r="U230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<sst xmlns="http://schemas.openxmlformats.org/spreadsheetml/2006/main" count="632" uniqueCount="308">
  <si>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</si>
  <si>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</si>
  <si>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</si>
  <si>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</si>
  <si>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</si>
  <si>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</si>
  <si>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</si>
  <si>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</si>
  <si>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</si>
  <si>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</si>
  <si>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</si>
  <si>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</si>
  <si>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</si>
  <si>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</si>
  <si>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</si>
  <si>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</si>
  <si>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</si>
  <si>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</si>
  <si>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</si>
  <si>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</si>
  <si>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</si>
  <si>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</si>
  <si>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</si>
  <si>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</si>
  <si>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</si>
  <si>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</si>
  <si>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</si>
  <si>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</si>
  <si>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</si>
  <si>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</si>
  <si>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</si>
  <si>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</si>
  <si>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</si>
  <si>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</si>
  <si>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</si>
  <si>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</si>
  <si>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</si>
  <si>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</si>
  <si>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</si>
  <si>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</si>
  <si>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</si>
  <si>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</si>
  <si>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</si>
  <si>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</si>
  <si>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</si>
  <si>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</si>
  <si>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</si>
  <si>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</si>
  <si>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</si>
  <si>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</si>
  <si>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</si>
  <si>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</si>
  <si>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</si>
  <si>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</si>
  <si>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</si>
  <si>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</si>
  <si>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</si>
  <si>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</si>
  <si>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</si>
  <si>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</si>
  <si>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</si>
  <si>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</si>
  <si>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</si>
  <si>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</si>
  <si>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</si>
  <si>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</si>
  <si>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</si>
  <si>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</si>
  <si>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</si>
  <si>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</si>
  <si>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</si>
  <si>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</si>
  <si>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</si>
  <si>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</si>
  <si>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</si>
  <si>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</si>
  <si>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</si>
  <si>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</si>
  <si>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</si>
  <si>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</si>
  <si>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</si>
  <si>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</si>
  <si>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</si>
  <si>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</si>
  <si>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</si>
  <si>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</si>
  <si>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</si>
  <si>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</si>
  <si>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</si>
  <si>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</si>
  <si>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</si>
  <si>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</si>
  <si>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</si>
  <si>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</si>
  <si>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</si>
  <si>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</si>
  <si>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</si>
  <si>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</si>
  <si>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</si>
  <si>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</si>
  <si>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</si>
  <si>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</si>
  <si>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</si>
  <si>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</si>
  <si>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</si>
  <si>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</si>
  <si>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</si>
  <si>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</si>
  <si>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</si>
  <si>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</si>
  <si>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</si>
  <si>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</si>
  <si>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</si>
  <si>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</si>
  <si>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</si>
  <si>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</si>
  <si>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</si>
  <si>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</si>
  <si>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</si>
  <si>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</si>
  <si>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</si>
  <si>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</si>
  <si>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</si>
  <si>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</si>
  <si>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</si>
  <si>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</si>
  <si>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</si>
  <si>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</si>
  <si>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</si>
  <si>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</si>
  <si>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</si>
  <si>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</si>
  <si>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</si>
  <si>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</si>
  <si>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</si>
  <si>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</si>
  <si>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</si>
  <si>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</si>
  <si>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</si>
  <si>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</si>
  <si>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</si>
  <si>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</si>
  <si>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</si>
  <si>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</si>
  <si>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</si>
  <si>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</si>
  <si>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</si>
  <si>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</si>
  <si>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</si>
  <si>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</si>
  <si>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</si>
  <si>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</si>
  <si>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</si>
  <si>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</si>
  <si>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</si>
  <si>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</si>
  <si>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</si>
  <si>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</si>
  <si>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</si>
  <si>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</si>
  <si>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</si>
  <si>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</si>
  <si>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</si>
  <si>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</si>
  <si>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</si>
  <si>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</si>
  <si>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</si>
  <si>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</si>
  <si>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</si>
  <si>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</si>
  <si>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</si>
  <si>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</si>
  <si>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</si>
  <si>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</si>
  <si>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</si>
  <si>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</si>
  <si>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</si>
  <si>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</si>
  <si>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</si>
  <si>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</si>
  <si>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</si>
  <si>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</si>
  <si>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</si>
  <si>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</si>
  <si>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</si>
  <si>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</si>
  <si>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</si>
  <si>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</si>
  <si>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</si>
  <si>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</si>
  <si>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</si>
  <si>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</si>
  <si>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</si>
  <si>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</si>
  <si>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</si>
  <si>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</si>
  <si>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</si>
  <si>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</si>
  <si>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</si>
  <si>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</si>
  <si>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</si>
  <si>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</si>
  <si>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</si>
  <si>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</si>
  <si>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</si>
  <si>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</si>
  <si>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</si>
  <si>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</si>
  <si>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</si>
  <si>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</si>
  <si>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</si>
  <si>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</si>
  <si>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</si>
  <si>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</si>
  <si>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</si>
  <si>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</si>
  <si>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</si>
  <si>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</si>
  <si>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</si>
  <si>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</si>
  <si>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</si>
  <si>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</si>
  <si>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</si>
  <si>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</si>
  <si>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</si>
  <si>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</si>
  <si>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</si>
  <si>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</si>
  <si>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</si>
  <si>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</si>
  <si>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</si>
  <si>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</si>
  <si>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</si>
  <si>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</si>
  <si>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</si>
  <si>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</si>
  <si>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</si>
  <si>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</si>
  <si>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</si>
  <si>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</si>
  <si>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</si>
  <si>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</si>
  <si>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</si>
  <si>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</si>
  <si>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</si>
  <si>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</si>
  <si>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</si>
  <si>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</si>
  <si>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</si>
  <si>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</si>
  <si>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</si>
  <si>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</si>
  <si>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</si>
  <si>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</si>
  <si>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</si>
  <si>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</si>
  <si>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</si>
  <si>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</si>
  <si>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</si>
  <si>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</si>
  <si>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</si>
  <si>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</si>
  <si>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</si>
  <si>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</si>
  <si>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</si>
  <si>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</si>
  <si>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</si>
  <si>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</si>
  <si>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</si>
  <si>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</si>
  <si>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</si>
  <si>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</si>
  <si>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</si>
  <si>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</si>
  <si>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</si>
  <si>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</si>
  <si>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</si>
  <si>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</si>
  <si>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</si>
  <si>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</si>
  <si>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</si>
  <si>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</si>
  <si>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</si>
  <si>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</si>
  <si>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</si>
  <si>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</si>
  <si>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</si>
  <si>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</si>
  <si>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</si>
  <si>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</si>
  <si>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</si>
  <si>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</si>
  <si>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</si>
  <si>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</si>
  <si>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</si>
  <si>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</si>
  <si>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</si>
  <si>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</si>
  <si>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2020년 3월 건설수주액분석</t>
    <phoneticPr fontId="13" type="noConversion"/>
  </si>
  <si>
    <t>2020. 3</t>
    <phoneticPr fontId="13" type="noConversion"/>
  </si>
  <si>
    <t>연도별 3월 누계수주액 분석</t>
    <phoneticPr fontId="13" type="noConversion"/>
  </si>
  <si>
    <t>20.3월누적</t>
    <phoneticPr fontId="12" type="noConversion"/>
  </si>
  <si>
    <t>19.3월 누적</t>
    <phoneticPr fontId="12" type="noConversion"/>
  </si>
  <si>
    <t>18.3월 누적</t>
    <phoneticPr fontId="12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</si>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</sst>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9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8" borderId="67" xfId="0" applyNumberFormat="1" applyFont="1" applyFill="1" applyBorder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8" fontId="17" fillId="11" borderId="80" xfId="5" applyNumberFormat="1" applyFont="1" applyFill="1" applyBorder="1" applyAlignment="1"/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7"/>
  <sheetViews>
    <sheetView zoomScaleNormal="100" zoomScaleSheetLayoutView="70" workbookViewId="0">
      <pane ySplit="5" topLeftCell="A207" activePane="bottomLeft" state="frozen"/>
      <selection pane="bottomLeft" activeCell="B215" sqref="B215:S217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94" t="s">
        <v>298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U2" s="117" t="s">
        <v>168</v>
      </c>
    </row>
    <row r="3" spans="1:21">
      <c r="A3" s="367" t="s">
        <v>65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U3" s="491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U4" s="492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93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hidden="1" customHeight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hidden="1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hidden="1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7" customFormat="1" ht="18" hidden="1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hidden="1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hidden="1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7" customFormat="1" ht="18" hidden="1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hidden="1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hidden="1" customHeight="1">
      <c r="A184" s="287">
        <v>2017.9</v>
      </c>
      <c r="B184" s="160">
        <v>130687</v>
      </c>
      <c r="C184" s="160">
        <v>30143</v>
      </c>
      <c r="D184" s="160">
        <v>16971</v>
      </c>
      <c r="E184" s="160">
        <v>1020</v>
      </c>
      <c r="F184" s="160">
        <v>13171</v>
      </c>
      <c r="G184" s="160">
        <v>6592</v>
      </c>
      <c r="H184" s="160">
        <v>6579</v>
      </c>
      <c r="I184" s="160">
        <v>100544</v>
      </c>
      <c r="J184" s="160">
        <v>5886</v>
      </c>
      <c r="K184" s="160">
        <v>2411</v>
      </c>
      <c r="L184" s="160">
        <v>94658</v>
      </c>
      <c r="M184" s="160">
        <v>57267</v>
      </c>
      <c r="N184" s="160">
        <v>37390</v>
      </c>
      <c r="O184" s="160">
        <v>22857</v>
      </c>
      <c r="P184" s="160">
        <v>3430</v>
      </c>
      <c r="Q184" s="160">
        <v>107829</v>
      </c>
      <c r="R184" s="160">
        <v>63859</v>
      </c>
      <c r="S184" s="290">
        <v>43970</v>
      </c>
      <c r="T184" s="172"/>
      <c r="U184" s="170"/>
      <c r="Y184" s="164"/>
    </row>
    <row r="185" spans="1:25" s="157" customFormat="1" ht="18" hidden="1" customHeight="1">
      <c r="A185" s="466" t="s">
        <v>203</v>
      </c>
      <c r="B185" s="160">
        <v>93467</v>
      </c>
      <c r="C185" s="160">
        <v>17077</v>
      </c>
      <c r="D185" s="160">
        <v>8826</v>
      </c>
      <c r="E185" s="160">
        <v>781</v>
      </c>
      <c r="F185" s="160">
        <v>8251</v>
      </c>
      <c r="G185" s="160">
        <v>1738</v>
      </c>
      <c r="H185" s="160">
        <v>6513</v>
      </c>
      <c r="I185" s="160">
        <v>76390</v>
      </c>
      <c r="J185" s="160">
        <v>11618</v>
      </c>
      <c r="K185" s="160">
        <v>6724</v>
      </c>
      <c r="L185" s="160">
        <v>64772</v>
      </c>
      <c r="M185" s="160">
        <v>26561</v>
      </c>
      <c r="N185" s="160">
        <v>38211</v>
      </c>
      <c r="O185" s="160">
        <v>20444</v>
      </c>
      <c r="P185" s="160">
        <v>7505</v>
      </c>
      <c r="Q185" s="160">
        <v>73023</v>
      </c>
      <c r="R185" s="160">
        <v>28298</v>
      </c>
      <c r="S185" s="290">
        <v>44724</v>
      </c>
      <c r="T185" s="172"/>
      <c r="U185" s="170"/>
      <c r="Y185" s="164"/>
    </row>
    <row r="186" spans="1:25" s="456" customFormat="1" ht="18" hidden="1" customHeight="1">
      <c r="A186" s="472" t="s">
        <v>204</v>
      </c>
      <c r="B186" s="417">
        <v>131559</v>
      </c>
      <c r="C186" s="417">
        <v>35993</v>
      </c>
      <c r="D186" s="417">
        <v>22922</v>
      </c>
      <c r="E186" s="417">
        <v>358</v>
      </c>
      <c r="F186" s="417">
        <v>13071</v>
      </c>
      <c r="G186" s="417">
        <v>2270</v>
      </c>
      <c r="H186" s="417">
        <v>10801</v>
      </c>
      <c r="I186" s="417">
        <v>95566</v>
      </c>
      <c r="J186" s="417">
        <v>9197</v>
      </c>
      <c r="K186" s="417">
        <v>5015</v>
      </c>
      <c r="L186" s="417">
        <v>86369</v>
      </c>
      <c r="M186" s="417">
        <v>52669</v>
      </c>
      <c r="N186" s="417">
        <v>33699</v>
      </c>
      <c r="O186" s="417">
        <v>32119</v>
      </c>
      <c r="P186" s="417">
        <v>5374</v>
      </c>
      <c r="Q186" s="417">
        <v>99440</v>
      </c>
      <c r="R186" s="417">
        <v>54939</v>
      </c>
      <c r="S186" s="418">
        <v>44501</v>
      </c>
      <c r="T186" s="473"/>
      <c r="U186" s="474"/>
      <c r="Y186" s="457"/>
    </row>
    <row r="187" spans="1:25" s="469" customFormat="1" ht="18" hidden="1" customHeight="1">
      <c r="A187" s="475" t="s">
        <v>205</v>
      </c>
      <c r="B187" s="394">
        <v>225135</v>
      </c>
      <c r="C187" s="394">
        <v>102985</v>
      </c>
      <c r="D187" s="394">
        <v>47100</v>
      </c>
      <c r="E187" s="394">
        <v>946</v>
      </c>
      <c r="F187" s="394">
        <v>55885</v>
      </c>
      <c r="G187" s="394">
        <v>34500</v>
      </c>
      <c r="H187" s="394">
        <v>21385</v>
      </c>
      <c r="I187" s="394">
        <v>122150</v>
      </c>
      <c r="J187" s="394">
        <v>11596</v>
      </c>
      <c r="K187" s="394">
        <v>8066</v>
      </c>
      <c r="L187" s="394">
        <v>110554</v>
      </c>
      <c r="M187" s="394">
        <v>73397</v>
      </c>
      <c r="N187" s="394">
        <v>37156</v>
      </c>
      <c r="O187" s="394">
        <v>58696</v>
      </c>
      <c r="P187" s="394">
        <v>9012</v>
      </c>
      <c r="Q187" s="394">
        <v>166439</v>
      </c>
      <c r="R187" s="394">
        <v>107897</v>
      </c>
      <c r="S187" s="476">
        <v>58541</v>
      </c>
      <c r="T187" s="467"/>
      <c r="U187" s="468"/>
      <c r="Y187" s="470"/>
    </row>
    <row r="188" spans="1:25" s="157" customFormat="1" ht="18" customHeight="1" thickTop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150" customFormat="1" ht="18" customHeight="1">
      <c r="A191" s="488" t="s">
        <v>209</v>
      </c>
      <c r="B191" s="394">
        <v>117597.29229790138</v>
      </c>
      <c r="C191" s="394">
        <v>23176.34</v>
      </c>
      <c r="D191" s="394">
        <v>14099.3</v>
      </c>
      <c r="E191" s="394">
        <v>146.86000000000001</v>
      </c>
      <c r="F191" s="394">
        <v>9077.0400000000009</v>
      </c>
      <c r="G191" s="394">
        <v>1582</v>
      </c>
      <c r="H191" s="394">
        <v>7495.04</v>
      </c>
      <c r="I191" s="394">
        <v>94420.952297901385</v>
      </c>
      <c r="J191" s="394">
        <v>9265.2182277916218</v>
      </c>
      <c r="K191" s="394">
        <v>4908.4399999999996</v>
      </c>
      <c r="L191" s="394">
        <v>85155.734070109756</v>
      </c>
      <c r="M191" s="394">
        <v>53682.453758850461</v>
      </c>
      <c r="N191" s="394">
        <v>31473.280311259292</v>
      </c>
      <c r="O191" s="394">
        <v>23364.518227791617</v>
      </c>
      <c r="P191" s="394">
        <v>5055.3</v>
      </c>
      <c r="Q191" s="394">
        <v>94232.774070109765</v>
      </c>
      <c r="R191" s="394">
        <v>55264.453758850461</v>
      </c>
      <c r="S191" s="476">
        <v>38968.320311259289</v>
      </c>
      <c r="T191" s="173"/>
      <c r="U191" s="148"/>
      <c r="Y191" s="151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15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7" customFormat="1" ht="18" customHeight="1">
      <c r="A195" s="429" t="s">
        <v>213</v>
      </c>
      <c r="B195" s="162">
        <f>C195+I195</f>
        <v>125385.9240058673</v>
      </c>
      <c r="C195" s="162">
        <v>27410.32</v>
      </c>
      <c r="D195" s="430">
        <v>15258.62</v>
      </c>
      <c r="E195" s="430">
        <v>110.38</v>
      </c>
      <c r="F195" s="162">
        <v>12151.7</v>
      </c>
      <c r="G195" s="430">
        <v>4358.1000000000004</v>
      </c>
      <c r="H195" s="430">
        <v>7793.6</v>
      </c>
      <c r="I195" s="162">
        <v>97975.604005867295</v>
      </c>
      <c r="J195" s="430">
        <v>33823.235223295844</v>
      </c>
      <c r="K195" s="430">
        <v>1482.41</v>
      </c>
      <c r="L195" s="430">
        <v>64152.368782571451</v>
      </c>
      <c r="M195" s="430">
        <v>29999.658918388057</v>
      </c>
      <c r="N195" s="430">
        <v>34152.709864183395</v>
      </c>
      <c r="O195" s="430">
        <v>49081.855223295846</v>
      </c>
      <c r="P195" s="430">
        <v>1592.79</v>
      </c>
      <c r="Q195" s="430">
        <v>76304.068782571456</v>
      </c>
      <c r="R195" s="430">
        <v>34357.758918388055</v>
      </c>
      <c r="S195" s="431">
        <v>41946.309864183393</v>
      </c>
      <c r="T195" s="354"/>
      <c r="U195" s="160"/>
      <c r="Y195" s="164"/>
    </row>
    <row r="196" spans="1:25" s="157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0">
        <v>14862.85</v>
      </c>
      <c r="E196" s="380">
        <v>254.03</v>
      </c>
      <c r="F196" s="380">
        <v>13803.37</v>
      </c>
      <c r="G196" s="380">
        <v>8415.4699999999993</v>
      </c>
      <c r="H196" s="380">
        <v>5387.9</v>
      </c>
      <c r="I196" s="380">
        <v>77011.422620051264</v>
      </c>
      <c r="J196" s="380">
        <v>17137.330317770487</v>
      </c>
      <c r="K196" s="380">
        <v>2855.88</v>
      </c>
      <c r="L196" s="380">
        <v>59874.092302280776</v>
      </c>
      <c r="M196" s="380">
        <v>37227.064577347388</v>
      </c>
      <c r="N196" s="380">
        <v>22647.027724933392</v>
      </c>
      <c r="O196" s="380">
        <v>32000.18031777049</v>
      </c>
      <c r="P196" s="380">
        <v>3109.91</v>
      </c>
      <c r="Q196" s="380">
        <v>73677.462302280779</v>
      </c>
      <c r="R196" s="380">
        <v>45642.534577347382</v>
      </c>
      <c r="S196" s="381">
        <v>28034.92772493339</v>
      </c>
      <c r="T196" s="354"/>
      <c r="U196" s="160"/>
      <c r="Y196" s="164"/>
    </row>
    <row r="197" spans="1:25" s="157" customFormat="1" ht="18" customHeight="1">
      <c r="A197" s="429" t="s">
        <v>215</v>
      </c>
      <c r="B197" s="406">
        <v>127234</v>
      </c>
      <c r="C197" s="406">
        <v>32259</v>
      </c>
      <c r="D197" s="407">
        <v>21097</v>
      </c>
      <c r="E197" s="407">
        <v>205</v>
      </c>
      <c r="F197" s="407">
        <v>11162</v>
      </c>
      <c r="G197" s="407">
        <v>6121</v>
      </c>
      <c r="H197" s="407">
        <v>5041</v>
      </c>
      <c r="I197" s="407">
        <v>94975</v>
      </c>
      <c r="J197" s="407">
        <v>20503</v>
      </c>
      <c r="K197" s="407">
        <v>17178</v>
      </c>
      <c r="L197" s="407">
        <v>74472</v>
      </c>
      <c r="M197" s="407">
        <v>44015</v>
      </c>
      <c r="N197" s="407">
        <v>30458</v>
      </c>
      <c r="O197" s="407">
        <v>41600</v>
      </c>
      <c r="P197" s="407">
        <v>17383</v>
      </c>
      <c r="Q197" s="407">
        <v>85635</v>
      </c>
      <c r="R197" s="407">
        <v>50136</v>
      </c>
      <c r="S197" s="431">
        <v>35499</v>
      </c>
      <c r="T197" s="354"/>
      <c r="U197" s="160"/>
      <c r="Y197" s="164"/>
    </row>
    <row r="198" spans="1:25" s="157" customFormat="1" ht="18" customHeight="1">
      <c r="A198" s="385" t="s">
        <v>216</v>
      </c>
      <c r="B198" s="160">
        <v>117065.46324823919</v>
      </c>
      <c r="C198" s="160">
        <v>27166.65</v>
      </c>
      <c r="D198" s="380">
        <v>14290.5</v>
      </c>
      <c r="E198" s="380">
        <v>419.49</v>
      </c>
      <c r="F198" s="380">
        <v>12876.15</v>
      </c>
      <c r="G198" s="380">
        <v>5379.16</v>
      </c>
      <c r="H198" s="380">
        <v>7496.99</v>
      </c>
      <c r="I198" s="380">
        <v>89898.813248239196</v>
      </c>
      <c r="J198" s="380">
        <v>8561.8147796550074</v>
      </c>
      <c r="K198" s="380">
        <v>6033.57</v>
      </c>
      <c r="L198" s="380">
        <v>81336.998468584192</v>
      </c>
      <c r="M198" s="380">
        <v>42794.937716292414</v>
      </c>
      <c r="N198" s="380">
        <v>38542.060752291793</v>
      </c>
      <c r="O198" s="380">
        <v>22852.314779655007</v>
      </c>
      <c r="P198" s="380">
        <v>6453.06</v>
      </c>
      <c r="Q198" s="380">
        <v>94213.148468584201</v>
      </c>
      <c r="R198" s="380">
        <v>48174.09771629241</v>
      </c>
      <c r="S198" s="381">
        <v>46039.050752291791</v>
      </c>
      <c r="T198" s="354"/>
      <c r="U198" s="160"/>
      <c r="Y198" s="164"/>
    </row>
    <row r="199" spans="1:25" s="157" customFormat="1" ht="18" customHeight="1">
      <c r="A199" s="385" t="s">
        <v>217</v>
      </c>
      <c r="B199" s="379">
        <v>131458</v>
      </c>
      <c r="C199" s="379">
        <v>39573</v>
      </c>
      <c r="D199" s="386">
        <v>22494</v>
      </c>
      <c r="E199" s="386">
        <v>1478</v>
      </c>
      <c r="F199" s="386">
        <v>17079</v>
      </c>
      <c r="G199" s="386">
        <v>7809</v>
      </c>
      <c r="H199" s="386">
        <v>9269</v>
      </c>
      <c r="I199" s="386">
        <v>91885</v>
      </c>
      <c r="J199" s="386">
        <v>6801</v>
      </c>
      <c r="K199" s="386">
        <v>3030</v>
      </c>
      <c r="L199" s="386">
        <v>85085</v>
      </c>
      <c r="M199" s="386">
        <v>36720</v>
      </c>
      <c r="N199" s="386">
        <v>48364</v>
      </c>
      <c r="O199" s="386">
        <v>29295</v>
      </c>
      <c r="P199" s="386">
        <v>4508</v>
      </c>
      <c r="Q199" s="386">
        <v>102163</v>
      </c>
      <c r="R199" s="386">
        <v>44530</v>
      </c>
      <c r="S199" s="381">
        <v>57633</v>
      </c>
      <c r="T199" s="378"/>
      <c r="U199" s="379"/>
      <c r="Y199" s="164"/>
    </row>
    <row r="200" spans="1:25" s="356" customFormat="1" ht="18" customHeight="1">
      <c r="A200" s="382" t="s">
        <v>218</v>
      </c>
      <c r="B200" s="401">
        <v>224237</v>
      </c>
      <c r="C200" s="401">
        <v>95935</v>
      </c>
      <c r="D200" s="402">
        <v>53030</v>
      </c>
      <c r="E200" s="402">
        <v>1015</v>
      </c>
      <c r="F200" s="402">
        <v>42904</v>
      </c>
      <c r="G200" s="402">
        <v>26483</v>
      </c>
      <c r="H200" s="402">
        <v>16421</v>
      </c>
      <c r="I200" s="402">
        <v>128303</v>
      </c>
      <c r="J200" s="402">
        <v>22227</v>
      </c>
      <c r="K200" s="402">
        <v>15087</v>
      </c>
      <c r="L200" s="402">
        <v>106076</v>
      </c>
      <c r="M200" s="402">
        <v>60495</v>
      </c>
      <c r="N200" s="402">
        <v>45581</v>
      </c>
      <c r="O200" s="402">
        <v>75257</v>
      </c>
      <c r="P200" s="402">
        <v>16102</v>
      </c>
      <c r="Q200" s="402">
        <v>148980</v>
      </c>
      <c r="R200" s="402">
        <v>86978</v>
      </c>
      <c r="S200" s="403">
        <v>62002</v>
      </c>
      <c r="T200" s="400"/>
      <c r="U200" s="401"/>
      <c r="Y200" s="357"/>
    </row>
    <row r="201" spans="1:25" s="356" customFormat="1" ht="18" customHeight="1">
      <c r="A201" s="296" t="s">
        <v>220</v>
      </c>
      <c r="B201" s="404">
        <f>SUM(B189:B200)</f>
        <v>1545277.0066684473</v>
      </c>
      <c r="C201" s="404">
        <f t="shared" ref="C201:S201" si="11">SUM(C189:C200)</f>
        <v>423447.34</v>
      </c>
      <c r="D201" s="404">
        <f t="shared" si="11"/>
        <v>249344.9</v>
      </c>
      <c r="E201" s="404">
        <f t="shared" si="11"/>
        <v>7108.51</v>
      </c>
      <c r="F201" s="404">
        <f t="shared" si="11"/>
        <v>174101.44</v>
      </c>
      <c r="G201" s="404">
        <f t="shared" si="11"/>
        <v>80922.070000000007</v>
      </c>
      <c r="H201" s="404">
        <f t="shared" si="11"/>
        <v>93177.37000000001</v>
      </c>
      <c r="I201" s="404">
        <f t="shared" si="11"/>
        <v>1121831.6666684472</v>
      </c>
      <c r="J201" s="404">
        <f t="shared" si="11"/>
        <v>214572.45329865726</v>
      </c>
      <c r="K201" s="404">
        <f t="shared" si="11"/>
        <v>76559.179999999993</v>
      </c>
      <c r="L201" s="404">
        <f t="shared" si="11"/>
        <v>907259.21336979</v>
      </c>
      <c r="M201" s="404">
        <f t="shared" si="11"/>
        <v>484034.39366432128</v>
      </c>
      <c r="N201" s="404">
        <f t="shared" si="11"/>
        <v>423225.81970546866</v>
      </c>
      <c r="O201" s="404">
        <f t="shared" si="11"/>
        <v>463918.35329865728</v>
      </c>
      <c r="P201" s="404">
        <f t="shared" si="11"/>
        <v>83666.69</v>
      </c>
      <c r="Q201" s="404">
        <f t="shared" si="11"/>
        <v>1081359.6533697899</v>
      </c>
      <c r="R201" s="404">
        <f t="shared" si="11"/>
        <v>564957.46366432135</v>
      </c>
      <c r="S201" s="409">
        <f t="shared" si="11"/>
        <v>516402.1897054686</v>
      </c>
      <c r="T201" s="400"/>
      <c r="U201" s="401"/>
      <c r="Y201" s="357"/>
    </row>
    <row r="202" spans="1:25" s="157" customFormat="1" ht="18" customHeight="1">
      <c r="A202" s="405" t="s">
        <v>219</v>
      </c>
      <c r="B202" s="406">
        <v>94616</v>
      </c>
      <c r="C202" s="406">
        <v>33478</v>
      </c>
      <c r="D202" s="407">
        <v>20951</v>
      </c>
      <c r="E202" s="407">
        <v>535</v>
      </c>
      <c r="F202" s="407">
        <v>12527</v>
      </c>
      <c r="G202" s="407">
        <v>6430</v>
      </c>
      <c r="H202" s="407">
        <v>6097</v>
      </c>
      <c r="I202" s="407">
        <v>61139</v>
      </c>
      <c r="J202" s="407">
        <v>12957</v>
      </c>
      <c r="K202" s="407">
        <v>5152</v>
      </c>
      <c r="L202" s="407">
        <v>48182</v>
      </c>
      <c r="M202" s="407">
        <v>27508</v>
      </c>
      <c r="N202" s="407">
        <v>20674</v>
      </c>
      <c r="O202" s="407">
        <v>33908</v>
      </c>
      <c r="P202" s="407">
        <v>5686</v>
      </c>
      <c r="Q202" s="407">
        <v>60709</v>
      </c>
      <c r="R202" s="407">
        <v>33938</v>
      </c>
      <c r="S202" s="408">
        <v>26771</v>
      </c>
      <c r="T202" s="378"/>
      <c r="U202" s="379"/>
      <c r="Y202" s="164"/>
    </row>
    <row r="203" spans="1:25" s="157" customFormat="1" ht="18" customHeight="1">
      <c r="A203" s="385" t="s">
        <v>221</v>
      </c>
      <c r="B203" s="160">
        <v>85927.019510711427</v>
      </c>
      <c r="C203" s="380">
        <v>28257.33</v>
      </c>
      <c r="D203" s="380">
        <v>19142.16</v>
      </c>
      <c r="E203" s="380">
        <v>1876.55</v>
      </c>
      <c r="F203" s="380">
        <v>9115.17</v>
      </c>
      <c r="G203" s="380">
        <v>1627.69</v>
      </c>
      <c r="H203" s="380">
        <v>7487.48</v>
      </c>
      <c r="I203" s="380">
        <v>57669.68951071144</v>
      </c>
      <c r="J203" s="380">
        <v>8242.087003426599</v>
      </c>
      <c r="K203" s="380">
        <v>3242.4</v>
      </c>
      <c r="L203" s="380">
        <v>49427.602507284842</v>
      </c>
      <c r="M203" s="380">
        <v>24998.723768429321</v>
      </c>
      <c r="N203" s="380">
        <v>24428.878738855514</v>
      </c>
      <c r="O203" s="380">
        <v>27384.247003426597</v>
      </c>
      <c r="P203" s="380">
        <v>5118.95</v>
      </c>
      <c r="Q203" s="380">
        <v>58542.772507284841</v>
      </c>
      <c r="R203" s="380">
        <v>26626.413768429324</v>
      </c>
      <c r="S203" s="381">
        <v>31916.358738855513</v>
      </c>
      <c r="T203" s="378"/>
      <c r="U203" s="379"/>
      <c r="Y203" s="164"/>
    </row>
    <row r="204" spans="1:25" s="150" customFormat="1" ht="18" customHeight="1">
      <c r="A204" s="490" t="s">
        <v>222</v>
      </c>
      <c r="B204" s="450">
        <v>159783</v>
      </c>
      <c r="C204" s="497">
        <v>34428</v>
      </c>
      <c r="D204" s="497">
        <v>23516</v>
      </c>
      <c r="E204" s="497">
        <v>1919</v>
      </c>
      <c r="F204" s="497">
        <v>10912</v>
      </c>
      <c r="G204" s="497">
        <v>3304</v>
      </c>
      <c r="H204" s="497">
        <v>7608</v>
      </c>
      <c r="I204" s="497">
        <v>125355</v>
      </c>
      <c r="J204" s="497">
        <v>38869</v>
      </c>
      <c r="K204" s="497">
        <v>8907</v>
      </c>
      <c r="L204" s="497">
        <v>86486</v>
      </c>
      <c r="M204" s="497">
        <v>55539</v>
      </c>
      <c r="N204" s="497">
        <v>30947</v>
      </c>
      <c r="O204" s="497">
        <v>62385</v>
      </c>
      <c r="P204" s="497">
        <v>10825</v>
      </c>
      <c r="Q204" s="497">
        <v>97398</v>
      </c>
      <c r="R204" s="497">
        <v>58844</v>
      </c>
      <c r="S204" s="498">
        <v>38554</v>
      </c>
      <c r="T204" s="471"/>
      <c r="U204" s="450"/>
      <c r="Y204" s="151"/>
    </row>
    <row r="205" spans="1:25" s="157" customFormat="1" ht="18" customHeight="1">
      <c r="A205" s="385" t="s">
        <v>223</v>
      </c>
      <c r="B205" s="379">
        <v>140188</v>
      </c>
      <c r="C205" s="386">
        <v>28746</v>
      </c>
      <c r="D205" s="386">
        <v>19652</v>
      </c>
      <c r="E205" s="386">
        <v>345</v>
      </c>
      <c r="F205" s="386">
        <v>9094</v>
      </c>
      <c r="G205" s="386">
        <v>2403</v>
      </c>
      <c r="H205" s="386">
        <v>6691</v>
      </c>
      <c r="I205" s="386">
        <v>111442</v>
      </c>
      <c r="J205" s="386">
        <v>10456</v>
      </c>
      <c r="K205" s="386">
        <v>6071</v>
      </c>
      <c r="L205" s="386">
        <v>100985</v>
      </c>
      <c r="M205" s="386">
        <v>61146</v>
      </c>
      <c r="N205" s="386">
        <v>39839</v>
      </c>
      <c r="O205" s="386">
        <v>30108</v>
      </c>
      <c r="P205" s="386">
        <v>6416</v>
      </c>
      <c r="Q205" s="386">
        <v>110080</v>
      </c>
      <c r="R205" s="386">
        <v>63549</v>
      </c>
      <c r="S205" s="432">
        <v>46531</v>
      </c>
      <c r="T205" s="378"/>
      <c r="U205" s="379"/>
      <c r="Y205" s="164"/>
    </row>
    <row r="206" spans="1:25" s="356" customFormat="1" ht="18" customHeight="1">
      <c r="A206" s="382" t="s">
        <v>224</v>
      </c>
      <c r="B206" s="401">
        <v>111384</v>
      </c>
      <c r="C206" s="402">
        <v>25130</v>
      </c>
      <c r="D206" s="402">
        <v>16376</v>
      </c>
      <c r="E206" s="402">
        <v>398</v>
      </c>
      <c r="F206" s="402">
        <v>8753</v>
      </c>
      <c r="G206" s="402">
        <v>2211</v>
      </c>
      <c r="H206" s="402">
        <v>6542</v>
      </c>
      <c r="I206" s="402">
        <v>86254</v>
      </c>
      <c r="J206" s="402">
        <v>11872</v>
      </c>
      <c r="K206" s="402">
        <v>3100</v>
      </c>
      <c r="L206" s="402">
        <v>74382</v>
      </c>
      <c r="M206" s="402">
        <v>42691</v>
      </c>
      <c r="N206" s="402">
        <v>31691</v>
      </c>
      <c r="O206" s="402">
        <v>28248</v>
      </c>
      <c r="P206" s="402">
        <v>3498</v>
      </c>
      <c r="Q206" s="402">
        <v>83136</v>
      </c>
      <c r="R206" s="402">
        <v>44902</v>
      </c>
      <c r="S206" s="403">
        <v>38233</v>
      </c>
      <c r="T206" s="400"/>
      <c r="U206" s="401"/>
      <c r="Y206" s="357"/>
    </row>
    <row r="207" spans="1:25" s="157" customFormat="1" ht="18" customHeight="1">
      <c r="A207" s="385" t="s">
        <v>225</v>
      </c>
      <c r="B207" s="379">
        <v>128926.25406726528</v>
      </c>
      <c r="C207" s="386">
        <v>34546</v>
      </c>
      <c r="D207" s="386">
        <v>23066.1</v>
      </c>
      <c r="E207" s="386">
        <v>537.94000000000005</v>
      </c>
      <c r="F207" s="386">
        <v>11479.9</v>
      </c>
      <c r="G207" s="386">
        <v>2237.1999999999998</v>
      </c>
      <c r="H207" s="386">
        <v>9242.7000000000007</v>
      </c>
      <c r="I207" s="386">
        <v>94380.254067265283</v>
      </c>
      <c r="J207" s="386">
        <v>12010.710843488983</v>
      </c>
      <c r="K207" s="386">
        <v>8318.85</v>
      </c>
      <c r="L207" s="386">
        <v>82369.543223776302</v>
      </c>
      <c r="M207" s="386">
        <v>41087.409653282397</v>
      </c>
      <c r="N207" s="386">
        <v>41282.133570493897</v>
      </c>
      <c r="O207" s="386">
        <v>35076.810843488987</v>
      </c>
      <c r="P207" s="386">
        <v>8856.7900000000009</v>
      </c>
      <c r="Q207" s="386">
        <v>93849.443223776296</v>
      </c>
      <c r="R207" s="386">
        <v>43324.609653282401</v>
      </c>
      <c r="S207" s="432">
        <v>50524.833570493895</v>
      </c>
      <c r="T207" s="378"/>
      <c r="U207" s="379"/>
      <c r="Y207" s="164"/>
    </row>
    <row r="208" spans="1:25" s="356" customFormat="1" ht="18" customHeight="1">
      <c r="A208" s="433" t="s">
        <v>226</v>
      </c>
      <c r="B208" s="401">
        <v>103291.68269506968</v>
      </c>
      <c r="C208" s="402">
        <v>26836.94</v>
      </c>
      <c r="D208" s="402">
        <v>12674.39</v>
      </c>
      <c r="E208" s="402">
        <v>598.71</v>
      </c>
      <c r="F208" s="402">
        <v>14162.55</v>
      </c>
      <c r="G208" s="402">
        <v>6054.9</v>
      </c>
      <c r="H208" s="402">
        <v>8107.65</v>
      </c>
      <c r="I208" s="402">
        <v>76454.742695069697</v>
      </c>
      <c r="J208" s="402">
        <v>8362.2768959554778</v>
      </c>
      <c r="K208" s="402">
        <v>2531.02</v>
      </c>
      <c r="L208" s="402">
        <v>68092.465799114216</v>
      </c>
      <c r="M208" s="402">
        <v>30521.842459997089</v>
      </c>
      <c r="N208" s="402">
        <v>37570.623339117126</v>
      </c>
      <c r="O208" s="402">
        <v>21036.666895955481</v>
      </c>
      <c r="P208" s="402">
        <v>3129.73</v>
      </c>
      <c r="Q208" s="402">
        <v>82255.015799114219</v>
      </c>
      <c r="R208" s="402">
        <v>36576.742459997091</v>
      </c>
      <c r="S208" s="403">
        <v>45678.273339117135</v>
      </c>
      <c r="T208" s="400"/>
      <c r="U208" s="401"/>
      <c r="Y208" s="357"/>
    </row>
    <row r="209" spans="1:25" s="157" customFormat="1" ht="18" customHeight="1">
      <c r="A209" s="435" t="s">
        <v>227</v>
      </c>
      <c r="B209" s="379">
        <v>89985.290612361903</v>
      </c>
      <c r="C209" s="386">
        <v>28810.92</v>
      </c>
      <c r="D209" s="386">
        <v>11055.31</v>
      </c>
      <c r="E209" s="386">
        <v>899.95398558943998</v>
      </c>
      <c r="F209" s="386">
        <v>17755.61</v>
      </c>
      <c r="G209" s="386">
        <v>11130.5</v>
      </c>
      <c r="H209" s="386">
        <v>6625.11</v>
      </c>
      <c r="I209" s="386">
        <v>61174.370612361898</v>
      </c>
      <c r="J209" s="386">
        <v>15066.894072410207</v>
      </c>
      <c r="K209" s="386">
        <v>9224.6139855894398</v>
      </c>
      <c r="L209" s="386">
        <v>46107.476539951691</v>
      </c>
      <c r="M209" s="386">
        <v>22096.155732286497</v>
      </c>
      <c r="N209" s="386">
        <v>24011.32080766519</v>
      </c>
      <c r="O209" s="386">
        <v>26122.204072410204</v>
      </c>
      <c r="P209" s="386">
        <v>10124.56797117888</v>
      </c>
      <c r="Q209" s="386">
        <v>63863.086539951692</v>
      </c>
      <c r="R209" s="386">
        <v>33226.655732286497</v>
      </c>
      <c r="S209" s="432">
        <v>30636.430807665191</v>
      </c>
      <c r="T209" s="378"/>
      <c r="U209" s="379"/>
      <c r="Y209" s="164"/>
    </row>
    <row r="210" spans="1:25" s="157" customFormat="1" ht="18" customHeight="1">
      <c r="A210" s="435" t="s">
        <v>228</v>
      </c>
      <c r="B210" s="379">
        <v>152749</v>
      </c>
      <c r="C210" s="386">
        <v>37936</v>
      </c>
      <c r="D210" s="386">
        <v>23735</v>
      </c>
      <c r="E210" s="386">
        <v>292</v>
      </c>
      <c r="F210" s="386">
        <v>14201</v>
      </c>
      <c r="G210" s="386">
        <v>4152</v>
      </c>
      <c r="H210" s="386">
        <v>10049</v>
      </c>
      <c r="I210" s="386">
        <v>114813</v>
      </c>
      <c r="J210" s="386">
        <v>37839</v>
      </c>
      <c r="K210" s="386">
        <v>1364</v>
      </c>
      <c r="L210" s="386">
        <v>76973</v>
      </c>
      <c r="M210" s="386">
        <v>44258</v>
      </c>
      <c r="N210" s="386">
        <v>32715</v>
      </c>
      <c r="O210" s="386">
        <v>61575</v>
      </c>
      <c r="P210" s="386">
        <v>1656</v>
      </c>
      <c r="Q210" s="386">
        <v>91174</v>
      </c>
      <c r="R210" s="386">
        <v>48410</v>
      </c>
      <c r="S210" s="432">
        <v>42764</v>
      </c>
      <c r="T210" s="378"/>
      <c r="U210" s="379"/>
      <c r="Y210" s="164"/>
    </row>
    <row r="211" spans="1:25" s="157" customFormat="1" ht="18" customHeight="1">
      <c r="A211" s="435" t="s">
        <v>286</v>
      </c>
      <c r="B211" s="379">
        <v>159252.84726493817</v>
      </c>
      <c r="C211" s="386">
        <v>27698.9</v>
      </c>
      <c r="D211" s="386">
        <v>16801.77</v>
      </c>
      <c r="E211" s="386">
        <v>8560.4</v>
      </c>
      <c r="F211" s="386">
        <v>10897.13</v>
      </c>
      <c r="G211" s="386">
        <v>688.9</v>
      </c>
      <c r="H211" s="386">
        <v>10208.23</v>
      </c>
      <c r="I211" s="386">
        <v>131553.94726493818</v>
      </c>
      <c r="J211" s="386">
        <v>14616.888800767627</v>
      </c>
      <c r="K211" s="386">
        <v>430.15</v>
      </c>
      <c r="L211" s="386">
        <v>116937.05846417056</v>
      </c>
      <c r="M211" s="386">
        <v>76985.136406871665</v>
      </c>
      <c r="N211" s="386">
        <v>39951.922057298907</v>
      </c>
      <c r="O211" s="386">
        <v>31418.658800767629</v>
      </c>
      <c r="P211" s="386">
        <v>8990.5499999999993</v>
      </c>
      <c r="Q211" s="386">
        <v>127834.18846417057</v>
      </c>
      <c r="R211" s="386">
        <v>77674.036406871659</v>
      </c>
      <c r="S211" s="432">
        <v>50160.152057298903</v>
      </c>
      <c r="T211" s="378"/>
      <c r="U211" s="379"/>
      <c r="Y211" s="164"/>
    </row>
    <row r="212" spans="1:25" s="157" customFormat="1" ht="18" customHeight="1">
      <c r="A212" s="435" t="s">
        <v>287</v>
      </c>
      <c r="B212" s="379">
        <v>152972</v>
      </c>
      <c r="C212" s="386">
        <v>41406</v>
      </c>
      <c r="D212" s="386">
        <v>21184</v>
      </c>
      <c r="E212" s="386">
        <v>719</v>
      </c>
      <c r="F212" s="386">
        <v>20222</v>
      </c>
      <c r="G212" s="386">
        <v>9514</v>
      </c>
      <c r="H212" s="386">
        <v>10708</v>
      </c>
      <c r="I212" s="386">
        <v>111566</v>
      </c>
      <c r="J212" s="386">
        <v>19773</v>
      </c>
      <c r="K212" s="386">
        <v>13722</v>
      </c>
      <c r="L212" s="386">
        <v>91793</v>
      </c>
      <c r="M212" s="386">
        <v>48563</v>
      </c>
      <c r="N212" s="386">
        <v>43229.784235800595</v>
      </c>
      <c r="O212" s="386">
        <v>40957</v>
      </c>
      <c r="P212" s="386">
        <v>14441</v>
      </c>
      <c r="Q212" s="386">
        <v>112015</v>
      </c>
      <c r="R212" s="386">
        <v>58077</v>
      </c>
      <c r="S212" s="432">
        <v>53938</v>
      </c>
      <c r="T212" s="378"/>
      <c r="U212" s="379"/>
      <c r="Y212" s="164"/>
    </row>
    <row r="213" spans="1:25" s="157" customFormat="1" ht="18" customHeight="1">
      <c r="A213" s="435" t="s">
        <v>288</v>
      </c>
      <c r="B213" s="379">
        <v>281276.93506546778</v>
      </c>
      <c r="C213" s="386">
        <v>133417.93</v>
      </c>
      <c r="D213" s="386">
        <v>72482.52</v>
      </c>
      <c r="E213" s="386">
        <v>1948.29</v>
      </c>
      <c r="F213" s="386">
        <v>60935.41</v>
      </c>
      <c r="G213" s="386">
        <v>38120.589999999997</v>
      </c>
      <c r="H213" s="386">
        <v>22814.82</v>
      </c>
      <c r="I213" s="386">
        <v>147859.00506546779</v>
      </c>
      <c r="J213" s="386">
        <v>24108.657206381969</v>
      </c>
      <c r="K213" s="386">
        <v>13997.79</v>
      </c>
      <c r="L213" s="386">
        <v>123750.34785908581</v>
      </c>
      <c r="M213" s="386">
        <v>91021.763453225431</v>
      </c>
      <c r="N213" s="386">
        <v>32728.584405860369</v>
      </c>
      <c r="O213" s="386">
        <v>96591.177206381966</v>
      </c>
      <c r="P213" s="386">
        <v>15946.08</v>
      </c>
      <c r="Q213" s="386">
        <v>184685.7578590858</v>
      </c>
      <c r="R213" s="386">
        <v>129142.35345322544</v>
      </c>
      <c r="S213" s="432">
        <v>55543.404405860369</v>
      </c>
      <c r="T213" s="378"/>
      <c r="U213" s="379"/>
      <c r="Y213" s="164"/>
    </row>
    <row r="214" spans="1:25" s="157" customFormat="1" ht="18" customHeight="1">
      <c r="A214" s="296" t="s">
        <v>296</v>
      </c>
      <c r="B214" s="404">
        <f>SUM(B202:B213)</f>
        <v>1660352.0292158141</v>
      </c>
      <c r="C214" s="404">
        <f t="shared" ref="C214:U214" si="12">SUM(C202:C213)</f>
        <v>480692.02</v>
      </c>
      <c r="D214" s="404">
        <f t="shared" si="12"/>
        <v>280636.25</v>
      </c>
      <c r="E214" s="404">
        <f t="shared" si="12"/>
        <v>18629.843985589439</v>
      </c>
      <c r="F214" s="404">
        <f t="shared" si="12"/>
        <v>200054.77</v>
      </c>
      <c r="G214" s="404">
        <f t="shared" si="12"/>
        <v>87873.78</v>
      </c>
      <c r="H214" s="404">
        <f t="shared" si="12"/>
        <v>112180.98999999999</v>
      </c>
      <c r="I214" s="404">
        <f t="shared" si="12"/>
        <v>1179661.0092158145</v>
      </c>
      <c r="J214" s="404">
        <f t="shared" si="12"/>
        <v>214173.51482243085</v>
      </c>
      <c r="K214" s="404">
        <f t="shared" si="12"/>
        <v>76060.823985589435</v>
      </c>
      <c r="L214" s="404">
        <f t="shared" si="12"/>
        <v>965485.49439338327</v>
      </c>
      <c r="M214" s="404">
        <f t="shared" si="12"/>
        <v>566416.03147409239</v>
      </c>
      <c r="N214" s="404">
        <f t="shared" si="12"/>
        <v>399069.24715509161</v>
      </c>
      <c r="O214" s="404">
        <f t="shared" si="12"/>
        <v>494810.76482243085</v>
      </c>
      <c r="P214" s="404">
        <f t="shared" si="12"/>
        <v>94688.667971178889</v>
      </c>
      <c r="Q214" s="404">
        <f t="shared" si="12"/>
        <v>1165542.2643933834</v>
      </c>
      <c r="R214" s="404">
        <f t="shared" si="12"/>
        <v>654290.81147409242</v>
      </c>
      <c r="S214" s="409">
        <f t="shared" si="12"/>
        <v>511250.45291929098</v>
      </c>
      <c r="T214" s="489">
        <f t="shared" si="12"/>
        <v>0</v>
      </c>
      <c r="U214" s="404">
        <f t="shared" si="12"/>
        <v>0</v>
      </c>
      <c r="Y214" s="164"/>
    </row>
    <row r="215" spans="1:25" s="157" customFormat="1" ht="18" customHeight="1">
      <c r="A215" s="435" t="s">
        <v>294</v>
      </c>
      <c r="B215" s="379">
        <v>107903.04807281136</v>
      </c>
      <c r="C215" s="386">
        <v>32931.82</v>
      </c>
      <c r="D215" s="386">
        <v>18939.189999999999</v>
      </c>
      <c r="E215" s="386">
        <v>2827.32</v>
      </c>
      <c r="F215" s="386">
        <v>13992.63</v>
      </c>
      <c r="G215" s="386">
        <v>8249.2999999999993</v>
      </c>
      <c r="H215" s="386">
        <v>5743.33</v>
      </c>
      <c r="I215" s="386">
        <v>74971.228072811369</v>
      </c>
      <c r="J215" s="386">
        <v>12559.917424903806</v>
      </c>
      <c r="K215" s="386">
        <v>10056.9</v>
      </c>
      <c r="L215" s="386">
        <v>62411.310647907558</v>
      </c>
      <c r="M215" s="386">
        <v>32862.398711431451</v>
      </c>
      <c r="N215" s="386">
        <v>29548.911936476099</v>
      </c>
      <c r="O215" s="386">
        <v>31499.107424903807</v>
      </c>
      <c r="P215" s="386">
        <v>12884.22</v>
      </c>
      <c r="Q215" s="386">
        <v>76403.940647907555</v>
      </c>
      <c r="R215" s="386">
        <v>41111.698711431454</v>
      </c>
      <c r="S215" s="432">
        <v>35292.241936476101</v>
      </c>
      <c r="T215" s="378"/>
      <c r="U215" s="379"/>
      <c r="Y215" s="164"/>
    </row>
    <row r="216" spans="1:25" s="157" customFormat="1" ht="18" customHeight="1">
      <c r="A216" s="435" t="s">
        <v>297</v>
      </c>
      <c r="B216" s="379">
        <v>116648.09672740579</v>
      </c>
      <c r="C216" s="386">
        <v>35024</v>
      </c>
      <c r="D216" s="386">
        <v>16035.32</v>
      </c>
      <c r="E216" s="386">
        <v>1929.5</v>
      </c>
      <c r="F216" s="386">
        <v>18988.68</v>
      </c>
      <c r="G216" s="386">
        <v>1830.35</v>
      </c>
      <c r="H216" s="386">
        <v>17158.330000000002</v>
      </c>
      <c r="I216" s="386">
        <v>81624.096727405791</v>
      </c>
      <c r="J216" s="386">
        <v>7381.723076634773</v>
      </c>
      <c r="K216" s="386">
        <v>3861.17</v>
      </c>
      <c r="L216" s="386">
        <v>74242.373650771013</v>
      </c>
      <c r="M216" s="386">
        <v>43663.376181086387</v>
      </c>
      <c r="N216" s="386">
        <v>30578.997469684629</v>
      </c>
      <c r="O216" s="386">
        <v>23417.043076634771</v>
      </c>
      <c r="P216" s="386">
        <v>5790.67</v>
      </c>
      <c r="Q216" s="386">
        <v>93231.053650771006</v>
      </c>
      <c r="R216" s="386">
        <v>45493.726181086386</v>
      </c>
      <c r="S216" s="432">
        <v>47737.327469684627</v>
      </c>
      <c r="T216" s="378"/>
      <c r="U216" s="379"/>
      <c r="Y216" s="164"/>
    </row>
    <row r="217" spans="1:25" s="412" customFormat="1" ht="18" customHeight="1">
      <c r="A217" s="428" t="s">
        <v>299</v>
      </c>
      <c r="B217" s="419">
        <v>138773.44004732545</v>
      </c>
      <c r="C217" s="425">
        <v>33126.800000000003</v>
      </c>
      <c r="D217" s="425">
        <v>23527.13</v>
      </c>
      <c r="E217" s="425">
        <v>1444.87</v>
      </c>
      <c r="F217" s="425">
        <v>9599.67</v>
      </c>
      <c r="G217" s="425">
        <v>1367.32</v>
      </c>
      <c r="H217" s="425">
        <v>8232.35</v>
      </c>
      <c r="I217" s="425">
        <v>105646.64004732546</v>
      </c>
      <c r="J217" s="425">
        <v>9802.1882261875744</v>
      </c>
      <c r="K217" s="425">
        <v>1820.5</v>
      </c>
      <c r="L217" s="425">
        <v>95844.451821137889</v>
      </c>
      <c r="M217" s="425">
        <v>54587.295192505037</v>
      </c>
      <c r="N217" s="425">
        <v>41257.156628632853</v>
      </c>
      <c r="O217" s="425">
        <v>33329.318226187577</v>
      </c>
      <c r="P217" s="425">
        <v>3265.37</v>
      </c>
      <c r="Q217" s="425">
        <v>105444.12182113789</v>
      </c>
      <c r="R217" s="425">
        <v>55954.615192505036</v>
      </c>
      <c r="S217" s="496">
        <v>49489.506628632851</v>
      </c>
      <c r="T217" s="463"/>
      <c r="U217" s="419"/>
      <c r="Y217" s="410"/>
    </row>
    <row r="218" spans="1:25" s="182" customFormat="1" ht="18" customHeight="1">
      <c r="A218" s="364" t="s">
        <v>155</v>
      </c>
      <c r="B218" s="365">
        <f>(B217-B216)/B216*100</f>
        <v>18.967599078469526</v>
      </c>
      <c r="C218" s="365">
        <f t="shared" ref="C218:S218" si="13">(C217-C216)/C216*100</f>
        <v>-5.4168570123343907</v>
      </c>
      <c r="D218" s="365">
        <f t="shared" si="13"/>
        <v>46.7206766063914</v>
      </c>
      <c r="E218" s="365">
        <f t="shared" si="13"/>
        <v>-25.116869655351131</v>
      </c>
      <c r="F218" s="365">
        <f t="shared" si="13"/>
        <v>-49.445301095178813</v>
      </c>
      <c r="G218" s="365">
        <f t="shared" si="13"/>
        <v>-25.297347501843909</v>
      </c>
      <c r="H218" s="365">
        <f t="shared" si="13"/>
        <v>-52.021263141576135</v>
      </c>
      <c r="I218" s="365">
        <f t="shared" si="13"/>
        <v>29.430700348386157</v>
      </c>
      <c r="J218" s="365">
        <f t="shared" si="13"/>
        <v>32.789974975006217</v>
      </c>
      <c r="K218" s="365">
        <f t="shared" si="13"/>
        <v>-52.851078818078456</v>
      </c>
      <c r="L218" s="365">
        <f t="shared" si="13"/>
        <v>29.096696546881674</v>
      </c>
      <c r="M218" s="365">
        <f t="shared" si="13"/>
        <v>25.018493682471011</v>
      </c>
      <c r="N218" s="365">
        <f t="shared" si="13"/>
        <v>34.919912497243658</v>
      </c>
      <c r="O218" s="365">
        <f t="shared" si="13"/>
        <v>42.32932021824373</v>
      </c>
      <c r="P218" s="365">
        <f t="shared" si="13"/>
        <v>-43.609806809920102</v>
      </c>
      <c r="Q218" s="365">
        <f t="shared" si="13"/>
        <v>13.099785631636355</v>
      </c>
      <c r="R218" s="365">
        <f t="shared" si="13"/>
        <v>22.994135432607568</v>
      </c>
      <c r="S218" s="365">
        <f t="shared" si="13"/>
        <v>3.6704592649451042</v>
      </c>
      <c r="T218" s="365" t="e">
        <f t="shared" ref="C218:U218" si="14">(T216-T215)/T215*100</f>
        <v>#DIV/0!</v>
      </c>
      <c r="U218" s="365" t="e">
        <f t="shared" si="14"/>
        <v>#DIV/0!</v>
      </c>
    </row>
    <row r="219" spans="1:25" s="183" customFormat="1" ht="18" customHeight="1">
      <c r="A219" s="299" t="s">
        <v>156</v>
      </c>
      <c r="B219" s="131">
        <f>(B217-B204)/B204*100</f>
        <v>-13.148808041327644</v>
      </c>
      <c r="C219" s="420">
        <f t="shared" ref="C219:S219" si="15">(C217-C204)/C204*100</f>
        <v>-3.7794818171255873</v>
      </c>
      <c r="D219" s="420">
        <f t="shared" si="15"/>
        <v>4.7329477802351666E-2</v>
      </c>
      <c r="E219" s="420">
        <f t="shared" si="15"/>
        <v>-24.707139134966134</v>
      </c>
      <c r="F219" s="420">
        <f t="shared" si="15"/>
        <v>-12.026484604105571</v>
      </c>
      <c r="G219" s="420">
        <f t="shared" si="15"/>
        <v>-58.616222760290562</v>
      </c>
      <c r="H219" s="420">
        <f t="shared" si="15"/>
        <v>8.206493165089384</v>
      </c>
      <c r="I219" s="420">
        <f t="shared" si="15"/>
        <v>-15.722037375991816</v>
      </c>
      <c r="J219" s="420">
        <f t="shared" si="15"/>
        <v>-74.781475658783165</v>
      </c>
      <c r="K219" s="420">
        <f t="shared" si="15"/>
        <v>-79.561019422925796</v>
      </c>
      <c r="L219" s="420">
        <f t="shared" si="15"/>
        <v>10.820770785026349</v>
      </c>
      <c r="M219" s="420">
        <f t="shared" si="15"/>
        <v>-1.7135793001223709</v>
      </c>
      <c r="N219" s="420">
        <f t="shared" si="15"/>
        <v>33.315528576704857</v>
      </c>
      <c r="O219" s="420">
        <f t="shared" si="15"/>
        <v>-46.574788448845759</v>
      </c>
      <c r="P219" s="420">
        <f t="shared" si="15"/>
        <v>-69.834919168591227</v>
      </c>
      <c r="Q219" s="420">
        <f t="shared" si="15"/>
        <v>8.2610749924412072</v>
      </c>
      <c r="R219" s="420">
        <f t="shared" si="15"/>
        <v>-4.9102454073396844</v>
      </c>
      <c r="S219" s="420">
        <f t="shared" si="15"/>
        <v>28.364129866246955</v>
      </c>
      <c r="T219" s="420" t="e">
        <f t="shared" ref="C219:U219" si="16">(T216-T203)/T203*100</f>
        <v>#DIV/0!</v>
      </c>
      <c r="U219" s="420" t="e">
        <f t="shared" si="16"/>
        <v>#DIV/0!</v>
      </c>
    </row>
    <row r="220" spans="1:25" s="182" customFormat="1" ht="18" customHeight="1" thickBot="1">
      <c r="A220" s="300" t="s">
        <v>295</v>
      </c>
      <c r="B220" s="301">
        <f>(B217-B191)/B191*100</f>
        <v>18.007342971622123</v>
      </c>
      <c r="C220" s="424">
        <f t="shared" ref="C220:S220" si="17">(C217-C191)/C191*100</f>
        <v>42.933698763480358</v>
      </c>
      <c r="D220" s="424">
        <f t="shared" si="17"/>
        <v>66.867362209471409</v>
      </c>
      <c r="E220" s="424">
        <f t="shared" si="17"/>
        <v>883.84175405147744</v>
      </c>
      <c r="F220" s="424">
        <f t="shared" si="17"/>
        <v>5.7577139684302283</v>
      </c>
      <c r="G220" s="424">
        <f t="shared" si="17"/>
        <v>-13.570164348925415</v>
      </c>
      <c r="H220" s="424">
        <f t="shared" si="17"/>
        <v>9.8373057381948659</v>
      </c>
      <c r="I220" s="424">
        <f t="shared" si="17"/>
        <v>11.888979592163656</v>
      </c>
      <c r="J220" s="424">
        <f t="shared" si="17"/>
        <v>5.7955461511448956</v>
      </c>
      <c r="K220" s="424">
        <f t="shared" si="17"/>
        <v>-62.910822990603933</v>
      </c>
      <c r="L220" s="424">
        <f t="shared" si="17"/>
        <v>12.551964782815425</v>
      </c>
      <c r="M220" s="424">
        <f t="shared" si="17"/>
        <v>1.685544102956354</v>
      </c>
      <c r="N220" s="424">
        <f t="shared" si="17"/>
        <v>31.086293581776616</v>
      </c>
      <c r="O220" s="424">
        <f t="shared" si="17"/>
        <v>42.649285130745959</v>
      </c>
      <c r="P220" s="424">
        <f t="shared" si="17"/>
        <v>-35.406998595533409</v>
      </c>
      <c r="Q220" s="424">
        <f t="shared" si="17"/>
        <v>11.897503667552874</v>
      </c>
      <c r="R220" s="424">
        <f t="shared" si="17"/>
        <v>1.2488342627362852</v>
      </c>
      <c r="S220" s="424">
        <f t="shared" si="17"/>
        <v>26.999332363662663</v>
      </c>
      <c r="T220" s="424" t="e">
        <f t="shared" ref="C220:U220" si="18">(T216-T190)/T190*100</f>
        <v>#DIV/0!</v>
      </c>
      <c r="U220" s="424" t="e">
        <f t="shared" si="18"/>
        <v>#DIV/0!</v>
      </c>
    </row>
    <row r="221" spans="1:25" s="182" customFormat="1" ht="5.25" customHeight="1">
      <c r="A221" s="185"/>
      <c r="B221" s="186"/>
      <c r="C221" s="186"/>
      <c r="D221" s="186"/>
      <c r="E221" s="186"/>
      <c r="F221" s="186"/>
      <c r="G221" s="186"/>
      <c r="H221" s="186"/>
      <c r="I221" s="186"/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</row>
    <row r="222" spans="1:25" s="187" customFormat="1" ht="22.5" customHeight="1">
      <c r="A222" s="495" t="s">
        <v>300</v>
      </c>
      <c r="B222" s="495"/>
      <c r="C222" s="495"/>
      <c r="D222" s="495"/>
      <c r="E222" s="495"/>
      <c r="F222" s="495"/>
      <c r="G222" s="495"/>
      <c r="H222" s="495"/>
      <c r="I222" s="495"/>
      <c r="J222" s="495"/>
      <c r="K222" s="495"/>
      <c r="L222" s="495"/>
      <c r="M222" s="495"/>
      <c r="N222" s="495"/>
      <c r="O222" s="495"/>
      <c r="P222" s="495"/>
      <c r="Q222" s="495"/>
      <c r="R222" s="495"/>
      <c r="S222" s="495"/>
      <c r="U222" s="188"/>
    </row>
    <row r="223" spans="1:25" s="189" customFormat="1" ht="11.25" customHeight="1">
      <c r="A223" s="5" t="s">
        <v>65</v>
      </c>
      <c r="B223" s="6" t="s">
        <v>0</v>
      </c>
      <c r="C223" s="304" t="s">
        <v>1</v>
      </c>
      <c r="D223" s="304"/>
      <c r="E223" s="304"/>
      <c r="F223" s="304"/>
      <c r="G223" s="304"/>
      <c r="H223" s="305"/>
      <c r="I223" s="315" t="s">
        <v>2</v>
      </c>
      <c r="J223" s="315"/>
      <c r="K223" s="315"/>
      <c r="L223" s="315"/>
      <c r="M223" s="315"/>
      <c r="N223" s="343"/>
      <c r="O223" s="327" t="s">
        <v>3</v>
      </c>
      <c r="P223" s="327"/>
      <c r="Q223" s="328" t="s">
        <v>4</v>
      </c>
      <c r="R223" s="327"/>
      <c r="S223" s="329"/>
      <c r="U223" s="190"/>
    </row>
    <row r="224" spans="1:25" s="189" customFormat="1" ht="11.25" customHeight="1">
      <c r="A224" s="7"/>
      <c r="B224" s="8"/>
      <c r="C224" s="338"/>
      <c r="D224" s="307" t="s">
        <v>3</v>
      </c>
      <c r="E224" s="308"/>
      <c r="F224" s="307" t="s">
        <v>4</v>
      </c>
      <c r="G224" s="304"/>
      <c r="H224" s="305"/>
      <c r="I224" s="317"/>
      <c r="J224" s="318" t="s">
        <v>3</v>
      </c>
      <c r="K224" s="319"/>
      <c r="L224" s="320" t="s">
        <v>4</v>
      </c>
      <c r="M224" s="315"/>
      <c r="N224" s="316"/>
      <c r="O224" s="345"/>
      <c r="P224" s="346"/>
      <c r="Q224" s="347"/>
      <c r="R224" s="345"/>
      <c r="S224" s="348"/>
      <c r="U224" s="190"/>
    </row>
    <row r="225" spans="1:21" s="191" customFormat="1" ht="11.25" customHeight="1" thickBot="1">
      <c r="A225" s="7"/>
      <c r="B225" s="8"/>
      <c r="C225" s="338"/>
      <c r="D225" s="339"/>
      <c r="E225" s="340" t="s">
        <v>66</v>
      </c>
      <c r="F225" s="341"/>
      <c r="G225" s="342" t="s">
        <v>5</v>
      </c>
      <c r="H225" s="305" t="s">
        <v>6</v>
      </c>
      <c r="I225" s="317"/>
      <c r="J225" s="336"/>
      <c r="K225" s="320" t="s">
        <v>66</v>
      </c>
      <c r="L225" s="344"/>
      <c r="M225" s="337" t="s">
        <v>5</v>
      </c>
      <c r="N225" s="316" t="s">
        <v>6</v>
      </c>
      <c r="O225" s="348"/>
      <c r="P225" s="328" t="s">
        <v>66</v>
      </c>
      <c r="Q225" s="347"/>
      <c r="R225" s="349" t="s">
        <v>5</v>
      </c>
      <c r="S225" s="329" t="s">
        <v>6</v>
      </c>
      <c r="U225" s="192"/>
    </row>
    <row r="226" spans="1:21" ht="18" thickTop="1">
      <c r="A226" s="193" t="s">
        <v>301</v>
      </c>
      <c r="B226" s="194">
        <f>SUM(B215:B217)</f>
        <v>363324.58484754257</v>
      </c>
      <c r="C226" s="421">
        <f t="shared" ref="C226:S226" si="19">SUM(C215:C217)</f>
        <v>101082.62000000001</v>
      </c>
      <c r="D226" s="421">
        <f t="shared" si="19"/>
        <v>58501.64</v>
      </c>
      <c r="E226" s="421">
        <f t="shared" si="19"/>
        <v>6201.69</v>
      </c>
      <c r="F226" s="421">
        <f t="shared" si="19"/>
        <v>42580.979999999996</v>
      </c>
      <c r="G226" s="421">
        <f t="shared" si="19"/>
        <v>11446.97</v>
      </c>
      <c r="H226" s="421">
        <f t="shared" si="19"/>
        <v>31134.010000000002</v>
      </c>
      <c r="I226" s="421">
        <f t="shared" si="19"/>
        <v>262241.96484754264</v>
      </c>
      <c r="J226" s="421">
        <f t="shared" si="19"/>
        <v>29743.828727726155</v>
      </c>
      <c r="K226" s="421">
        <f t="shared" si="19"/>
        <v>15738.57</v>
      </c>
      <c r="L226" s="421">
        <f t="shared" si="19"/>
        <v>232498.13611981645</v>
      </c>
      <c r="M226" s="421">
        <f t="shared" si="19"/>
        <v>131113.07008502286</v>
      </c>
      <c r="N226" s="421">
        <f t="shared" si="19"/>
        <v>101385.06603479359</v>
      </c>
      <c r="O226" s="421">
        <f t="shared" si="19"/>
        <v>88245.468727726155</v>
      </c>
      <c r="P226" s="421">
        <f t="shared" si="19"/>
        <v>21940.26</v>
      </c>
      <c r="Q226" s="421">
        <f t="shared" si="19"/>
        <v>275079.11611981643</v>
      </c>
      <c r="R226" s="421">
        <f t="shared" si="19"/>
        <v>142560.04008502286</v>
      </c>
      <c r="S226" s="421">
        <f t="shared" si="19"/>
        <v>132519.07603479357</v>
      </c>
      <c r="T226" s="421">
        <f t="shared" ref="C226:U226" si="20">SUM(T215:T216)</f>
        <v>0</v>
      </c>
      <c r="U226" s="421">
        <f t="shared" si="20"/>
        <v>0</v>
      </c>
    </row>
    <row r="227" spans="1:21" ht="17.25">
      <c r="A227" s="350" t="s">
        <v>302</v>
      </c>
      <c r="B227" s="195">
        <f>SUM(B202:B204)</f>
        <v>340326.01951071143</v>
      </c>
      <c r="C227" s="422">
        <f t="shared" ref="C227:S227" si="21">SUM(C202:C204)</f>
        <v>96163.33</v>
      </c>
      <c r="D227" s="422">
        <f t="shared" si="21"/>
        <v>63609.16</v>
      </c>
      <c r="E227" s="422">
        <f t="shared" si="21"/>
        <v>4330.55</v>
      </c>
      <c r="F227" s="422">
        <f t="shared" si="21"/>
        <v>32554.17</v>
      </c>
      <c r="G227" s="422">
        <f t="shared" si="21"/>
        <v>11361.69</v>
      </c>
      <c r="H227" s="422">
        <f t="shared" si="21"/>
        <v>21192.48</v>
      </c>
      <c r="I227" s="422">
        <f t="shared" si="21"/>
        <v>244163.68951071144</v>
      </c>
      <c r="J227" s="422">
        <f t="shared" si="21"/>
        <v>60068.087003426597</v>
      </c>
      <c r="K227" s="422">
        <f t="shared" si="21"/>
        <v>17301.400000000001</v>
      </c>
      <c r="L227" s="422">
        <f t="shared" si="21"/>
        <v>184095.60250728484</v>
      </c>
      <c r="M227" s="422">
        <f t="shared" si="21"/>
        <v>108045.72376842932</v>
      </c>
      <c r="N227" s="422">
        <f t="shared" si="21"/>
        <v>76049.878738855507</v>
      </c>
      <c r="O227" s="422">
        <f t="shared" si="21"/>
        <v>123677.2470034266</v>
      </c>
      <c r="P227" s="422">
        <f t="shared" si="21"/>
        <v>21629.95</v>
      </c>
      <c r="Q227" s="422">
        <f t="shared" si="21"/>
        <v>216649.77250728483</v>
      </c>
      <c r="R227" s="422">
        <f t="shared" si="21"/>
        <v>119408.41376842932</v>
      </c>
      <c r="S227" s="422">
        <f t="shared" si="21"/>
        <v>97241.358738855517</v>
      </c>
      <c r="T227" s="422">
        <f t="shared" ref="C227:U227" si="22">SUM(T202:T203)</f>
        <v>0</v>
      </c>
      <c r="U227" s="422">
        <f t="shared" si="22"/>
        <v>0</v>
      </c>
    </row>
    <row r="228" spans="1:21" ht="17.25">
      <c r="A228" s="350" t="s">
        <v>303</v>
      </c>
      <c r="B228" s="196">
        <f>SUM(B189:B191)</f>
        <v>338055.29229790135</v>
      </c>
      <c r="C228" s="423">
        <f t="shared" ref="C228:S228" si="23">SUM(C189:C191)</f>
        <v>73496.34</v>
      </c>
      <c r="D228" s="423">
        <f t="shared" si="23"/>
        <v>50321.3</v>
      </c>
      <c r="E228" s="423">
        <f t="shared" si="23"/>
        <v>1635.8600000000001</v>
      </c>
      <c r="F228" s="423">
        <f t="shared" si="23"/>
        <v>23175.040000000001</v>
      </c>
      <c r="G228" s="423">
        <f t="shared" si="23"/>
        <v>4306</v>
      </c>
      <c r="H228" s="423">
        <f t="shared" si="23"/>
        <v>18868.04</v>
      </c>
      <c r="I228" s="423">
        <f t="shared" si="23"/>
        <v>264559.95229790139</v>
      </c>
      <c r="J228" s="423">
        <f t="shared" si="23"/>
        <v>68571.218227791629</v>
      </c>
      <c r="K228" s="423">
        <f t="shared" si="23"/>
        <v>13781.439999999999</v>
      </c>
      <c r="L228" s="423">
        <f t="shared" si="23"/>
        <v>195988.73407010976</v>
      </c>
      <c r="M228" s="423">
        <f t="shared" si="23"/>
        <v>107635.45375885046</v>
      </c>
      <c r="N228" s="423">
        <f t="shared" si="23"/>
        <v>88353.280311259296</v>
      </c>
      <c r="O228" s="423">
        <f t="shared" si="23"/>
        <v>118892.51822779162</v>
      </c>
      <c r="P228" s="423">
        <f t="shared" si="23"/>
        <v>15417.3</v>
      </c>
      <c r="Q228" s="423">
        <f t="shared" si="23"/>
        <v>219162.77407010976</v>
      </c>
      <c r="R228" s="423">
        <f t="shared" si="23"/>
        <v>111941.45375885046</v>
      </c>
      <c r="S228" s="423">
        <f t="shared" si="23"/>
        <v>107221.32031125929</v>
      </c>
      <c r="T228" s="423">
        <f t="shared" ref="C228:U228" si="24">SUM(T189:T190)</f>
        <v>0</v>
      </c>
      <c r="U228" s="423">
        <f t="shared" si="24"/>
        <v>0</v>
      </c>
    </row>
    <row r="229" spans="1:21" ht="17.25" hidden="1">
      <c r="A229" s="350" t="s">
        <v>193</v>
      </c>
      <c r="B229" s="196">
        <f t="shared" ref="B229:S229" si="25">SUM(B124:B130)</f>
        <v>458926</v>
      </c>
      <c r="C229" s="196">
        <f t="shared" si="25"/>
        <v>172692</v>
      </c>
      <c r="D229" s="196">
        <f t="shared" si="25"/>
        <v>107762</v>
      </c>
      <c r="E229" s="196">
        <f t="shared" si="25"/>
        <v>10668</v>
      </c>
      <c r="F229" s="196">
        <f t="shared" si="25"/>
        <v>64930</v>
      </c>
      <c r="G229" s="196">
        <f t="shared" si="25"/>
        <v>14677</v>
      </c>
      <c r="H229" s="196">
        <f t="shared" si="25"/>
        <v>50253</v>
      </c>
      <c r="I229" s="196">
        <f t="shared" si="25"/>
        <v>286233</v>
      </c>
      <c r="J229" s="196">
        <f t="shared" si="25"/>
        <v>48335</v>
      </c>
      <c r="K229" s="196">
        <f t="shared" si="25"/>
        <v>24478</v>
      </c>
      <c r="L229" s="196">
        <f t="shared" si="25"/>
        <v>237898</v>
      </c>
      <c r="M229" s="196">
        <f t="shared" si="25"/>
        <v>123239</v>
      </c>
      <c r="N229" s="196">
        <f t="shared" si="25"/>
        <v>114657</v>
      </c>
      <c r="O229" s="196">
        <f t="shared" si="25"/>
        <v>156098</v>
      </c>
      <c r="P229" s="196">
        <f t="shared" si="25"/>
        <v>35148</v>
      </c>
      <c r="Q229" s="196">
        <f t="shared" si="25"/>
        <v>302828</v>
      </c>
      <c r="R229" s="196">
        <f t="shared" si="25"/>
        <v>137917</v>
      </c>
      <c r="S229" s="196">
        <f t="shared" si="25"/>
        <v>164911</v>
      </c>
      <c r="T229" s="127"/>
      <c r="U229" s="89"/>
    </row>
    <row r="230" spans="1:21" ht="17.25">
      <c r="A230" s="351" t="s">
        <v>161</v>
      </c>
      <c r="B230" s="197">
        <f>100*(B226/B227-1)</f>
        <v>6.7578039933286149</v>
      </c>
      <c r="C230" s="197">
        <f t="shared" ref="C230:U230" si="26">100*(C226/C227-1)</f>
        <v>5.1155570423778052</v>
      </c>
      <c r="D230" s="197">
        <f t="shared" si="26"/>
        <v>-8.029535368805373</v>
      </c>
      <c r="E230" s="197">
        <f t="shared" si="26"/>
        <v>43.207906616942402</v>
      </c>
      <c r="F230" s="197">
        <f t="shared" si="26"/>
        <v>30.800385941340224</v>
      </c>
      <c r="G230" s="197">
        <f t="shared" si="26"/>
        <v>0.7505925614939235</v>
      </c>
      <c r="H230" s="197">
        <f t="shared" si="26"/>
        <v>46.910649437913833</v>
      </c>
      <c r="I230" s="197">
        <f t="shared" si="26"/>
        <v>7.4041620902186134</v>
      </c>
      <c r="J230" s="197">
        <f t="shared" si="26"/>
        <v>-50.483143027295995</v>
      </c>
      <c r="K230" s="197">
        <f t="shared" si="26"/>
        <v>-9.032968430300448</v>
      </c>
      <c r="L230" s="197">
        <f t="shared" si="26"/>
        <v>26.292063989207072</v>
      </c>
      <c r="M230" s="197">
        <f t="shared" si="26"/>
        <v>21.349615248108279</v>
      </c>
      <c r="N230" s="197">
        <f t="shared" si="26"/>
        <v>33.313908866226491</v>
      </c>
      <c r="O230" s="197">
        <f t="shared" si="26"/>
        <v>-28.648582608504192</v>
      </c>
      <c r="P230" s="197">
        <f t="shared" si="26"/>
        <v>1.4346311480146534</v>
      </c>
      <c r="Q230" s="197">
        <f t="shared" si="26"/>
        <v>26.969492253017215</v>
      </c>
      <c r="R230" s="197">
        <f t="shared" si="26"/>
        <v>19.388605531174608</v>
      </c>
      <c r="S230" s="197">
        <f t="shared" si="26"/>
        <v>36.278511276953026</v>
      </c>
      <c r="T230" s="128" t="e">
        <f t="shared" si="26"/>
        <v>#DIV/0!</v>
      </c>
      <c r="U230" s="103" t="e">
        <f t="shared" si="26"/>
        <v>#DIV/0!</v>
      </c>
    </row>
    <row r="231" spans="1:21" ht="17.25">
      <c r="A231" s="350" t="s">
        <v>162</v>
      </c>
      <c r="B231" s="198">
        <f>100*(B226/B228-1)</f>
        <v>7.4748992621518795</v>
      </c>
      <c r="C231" s="198">
        <f t="shared" ref="C231:U231" si="27">100*(C226/C228-1)</f>
        <v>37.534222792590775</v>
      </c>
      <c r="D231" s="198">
        <f t="shared" si="27"/>
        <v>16.25621754604909</v>
      </c>
      <c r="E231" s="198">
        <f t="shared" si="27"/>
        <v>279.10884794542318</v>
      </c>
      <c r="F231" s="198">
        <f t="shared" si="27"/>
        <v>83.736381900527434</v>
      </c>
      <c r="G231" s="198">
        <f t="shared" si="27"/>
        <v>165.83766836971665</v>
      </c>
      <c r="H231" s="198">
        <f t="shared" si="27"/>
        <v>65.009243143431974</v>
      </c>
      <c r="I231" s="198">
        <f t="shared" si="27"/>
        <v>-0.87616717126884902</v>
      </c>
      <c r="J231" s="198">
        <f t="shared" si="27"/>
        <v>-56.623450047339098</v>
      </c>
      <c r="K231" s="198">
        <f t="shared" si="27"/>
        <v>14.201201035595702</v>
      </c>
      <c r="L231" s="198">
        <f t="shared" si="27"/>
        <v>18.628316685104163</v>
      </c>
      <c r="M231" s="198">
        <f t="shared" si="27"/>
        <v>21.812159011074851</v>
      </c>
      <c r="N231" s="198">
        <f t="shared" si="27"/>
        <v>14.749634283667445</v>
      </c>
      <c r="O231" s="198">
        <f t="shared" si="27"/>
        <v>-25.777105201310803</v>
      </c>
      <c r="P231" s="198">
        <f t="shared" si="27"/>
        <v>42.309353777898842</v>
      </c>
      <c r="Q231" s="198">
        <f t="shared" si="27"/>
        <v>25.513613015237311</v>
      </c>
      <c r="R231" s="198">
        <f t="shared" si="27"/>
        <v>27.352321502034794</v>
      </c>
      <c r="S231" s="198">
        <f t="shared" si="27"/>
        <v>23.593960277765547</v>
      </c>
      <c r="T231" s="129" t="e">
        <f t="shared" si="27"/>
        <v>#DIV/0!</v>
      </c>
      <c r="U231" s="102" t="e">
        <f t="shared" si="27"/>
        <v>#DIV/0!</v>
      </c>
    </row>
    <row r="232" spans="1:21" hidden="1">
      <c r="A232" t="s">
        <v>194</v>
      </c>
      <c r="B232" s="102">
        <f t="shared" ref="B232:S232" si="28">100*(B226/B229-1)</f>
        <v>-20.83155348628263</v>
      </c>
      <c r="C232" s="102">
        <f t="shared" si="28"/>
        <v>-41.46653000718041</v>
      </c>
      <c r="D232" s="102">
        <f t="shared" si="28"/>
        <v>-45.712180546018075</v>
      </c>
      <c r="E232" s="102">
        <f t="shared" si="28"/>
        <v>-41.86642294713161</v>
      </c>
      <c r="F232" s="102">
        <f t="shared" si="28"/>
        <v>-34.420175573694756</v>
      </c>
      <c r="G232" s="102">
        <f t="shared" si="28"/>
        <v>-22.007426585814549</v>
      </c>
      <c r="H232" s="102">
        <f t="shared" si="28"/>
        <v>-38.045469922193696</v>
      </c>
      <c r="I232" s="102">
        <f t="shared" si="28"/>
        <v>-8.3816454260890119</v>
      </c>
      <c r="J232" s="102">
        <f t="shared" si="28"/>
        <v>-38.463165971395149</v>
      </c>
      <c r="K232" s="102">
        <f t="shared" si="28"/>
        <v>-35.703202876051968</v>
      </c>
      <c r="L232" s="102">
        <f t="shared" si="28"/>
        <v>-2.2698231511755207</v>
      </c>
      <c r="M232" s="102">
        <f t="shared" si="28"/>
        <v>6.389268076682586</v>
      </c>
      <c r="N232" s="102">
        <f t="shared" si="28"/>
        <v>-11.575336843983719</v>
      </c>
      <c r="O232" s="102">
        <f t="shared" si="28"/>
        <v>-43.467905592815946</v>
      </c>
      <c r="P232" s="102">
        <f t="shared" si="28"/>
        <v>-37.577500853533628</v>
      </c>
      <c r="Q232" s="102">
        <f t="shared" si="28"/>
        <v>-9.1632490655367267</v>
      </c>
      <c r="R232" s="102">
        <f t="shared" si="28"/>
        <v>3.3665466077589246</v>
      </c>
      <c r="S232" s="102">
        <f t="shared" si="28"/>
        <v>-19.642063880036154</v>
      </c>
      <c r="U232" s="121" t="s">
        <v>171</v>
      </c>
    </row>
    <row r="233" spans="1:21" s="118" customFormat="1" hidden="1">
      <c r="A233" s="118" t="s">
        <v>170</v>
      </c>
      <c r="T233" s="130"/>
      <c r="U233" s="119"/>
    </row>
    <row r="234" spans="1:21" hidden="1">
      <c r="A234" s="118" t="s">
        <v>181</v>
      </c>
      <c r="B234" s="132" t="e">
        <f>B226/#REF!-1</f>
        <v>#REF!</v>
      </c>
      <c r="C234" s="132" t="e">
        <f>C226/#REF!-1</f>
        <v>#REF!</v>
      </c>
      <c r="D234" s="132" t="e">
        <f>D226/#REF!-1</f>
        <v>#REF!</v>
      </c>
      <c r="E234" s="132" t="e">
        <f>E226/#REF!-1</f>
        <v>#REF!</v>
      </c>
      <c r="F234" s="132" t="e">
        <f>F226/#REF!-1</f>
        <v>#REF!</v>
      </c>
      <c r="G234" s="132" t="e">
        <f>G226/#REF!-1</f>
        <v>#REF!</v>
      </c>
      <c r="H234" s="132" t="e">
        <f>H226/#REF!-1</f>
        <v>#REF!</v>
      </c>
      <c r="I234" s="132" t="e">
        <f>I226/#REF!-1</f>
        <v>#REF!</v>
      </c>
      <c r="J234" s="132" t="e">
        <f>J226/#REF!-1</f>
        <v>#REF!</v>
      </c>
      <c r="K234" s="132" t="e">
        <f>K226/#REF!-1</f>
        <v>#REF!</v>
      </c>
      <c r="L234" s="132" t="e">
        <f>L226/#REF!-1</f>
        <v>#REF!</v>
      </c>
      <c r="M234" s="132" t="e">
        <f>M226/#REF!-1</f>
        <v>#REF!</v>
      </c>
      <c r="N234" s="132" t="e">
        <f>N226/#REF!-1</f>
        <v>#REF!</v>
      </c>
      <c r="O234" s="132" t="e">
        <f>O226/#REF!-1</f>
        <v>#REF!</v>
      </c>
      <c r="P234" s="132" t="e">
        <f>P226/#REF!-1</f>
        <v>#REF!</v>
      </c>
      <c r="Q234" s="132" t="e">
        <f>Q226/#REF!-1</f>
        <v>#REF!</v>
      </c>
      <c r="R234" s="132" t="e">
        <f>R226/#REF!-1</f>
        <v>#REF!</v>
      </c>
      <c r="S234" s="132" t="e">
        <f>S226/#REF!-1</f>
        <v>#REF!</v>
      </c>
    </row>
    <row r="235" spans="1:21" hidden="1">
      <c r="A235" s="118" t="s">
        <v>182</v>
      </c>
      <c r="B235" s="132" t="e">
        <f>B226/#REF!-1</f>
        <v>#REF!</v>
      </c>
      <c r="C235" s="132" t="e">
        <f>C226/#REF!-1</f>
        <v>#REF!</v>
      </c>
      <c r="D235" s="132" t="e">
        <f>D226/#REF!-1</f>
        <v>#REF!</v>
      </c>
      <c r="E235" s="132" t="e">
        <f>E226/#REF!-1</f>
        <v>#REF!</v>
      </c>
      <c r="F235" s="132" t="e">
        <f>F226/#REF!-1</f>
        <v>#REF!</v>
      </c>
      <c r="G235" s="132" t="e">
        <f>G226/#REF!-1</f>
        <v>#REF!</v>
      </c>
      <c r="H235" s="132" t="e">
        <f>H226/#REF!-1</f>
        <v>#REF!</v>
      </c>
      <c r="I235" s="132" t="e">
        <f>I226/#REF!-1</f>
        <v>#REF!</v>
      </c>
      <c r="J235" s="132" t="e">
        <f>J226/#REF!-1</f>
        <v>#REF!</v>
      </c>
      <c r="K235" s="132" t="e">
        <f>K226/#REF!-1</f>
        <v>#REF!</v>
      </c>
      <c r="L235" s="132" t="e">
        <f>L226/#REF!-1</f>
        <v>#REF!</v>
      </c>
      <c r="M235" s="132" t="e">
        <f>M226/#REF!-1</f>
        <v>#REF!</v>
      </c>
      <c r="N235" s="132" t="e">
        <f>N226/#REF!-1</f>
        <v>#REF!</v>
      </c>
      <c r="O235" s="132" t="e">
        <f>O226/#REF!-1</f>
        <v>#REF!</v>
      </c>
      <c r="P235" s="132" t="e">
        <f>P226/#REF!-1</f>
        <v>#REF!</v>
      </c>
      <c r="Q235" s="132" t="e">
        <f>Q226/#REF!-1</f>
        <v>#REF!</v>
      </c>
      <c r="R235" s="132" t="e">
        <f>R226/#REF!-1</f>
        <v>#REF!</v>
      </c>
      <c r="S235" s="132" t="e">
        <f>S226/#REF!-1</f>
        <v>#REF!</v>
      </c>
    </row>
    <row r="236" spans="1:21" hidden="1">
      <c r="A236" s="118" t="s">
        <v>183</v>
      </c>
      <c r="B236" s="132" t="e">
        <f>B226/#REF!-1</f>
        <v>#REF!</v>
      </c>
      <c r="C236" s="132" t="e">
        <f>C226/#REF!-1</f>
        <v>#REF!</v>
      </c>
      <c r="D236" s="132" t="e">
        <f>D226/#REF!-1</f>
        <v>#REF!</v>
      </c>
      <c r="E236" s="132" t="e">
        <f>E226/#REF!-1</f>
        <v>#REF!</v>
      </c>
      <c r="F236" s="132" t="e">
        <f>F226/#REF!-1</f>
        <v>#REF!</v>
      </c>
      <c r="G236" s="132" t="e">
        <f>G226/#REF!-1</f>
        <v>#REF!</v>
      </c>
      <c r="H236" s="132" t="e">
        <f>H226/#REF!-1</f>
        <v>#REF!</v>
      </c>
      <c r="I236" s="132" t="e">
        <f>I226/#REF!-1</f>
        <v>#REF!</v>
      </c>
      <c r="J236" s="132" t="e">
        <f>J226/#REF!-1</f>
        <v>#REF!</v>
      </c>
      <c r="K236" s="132" t="e">
        <f>K226/#REF!-1</f>
        <v>#REF!</v>
      </c>
      <c r="L236" s="132" t="e">
        <f>L226/#REF!-1</f>
        <v>#REF!</v>
      </c>
      <c r="M236" s="132" t="e">
        <f>M226/#REF!-1</f>
        <v>#REF!</v>
      </c>
      <c r="N236" s="132" t="e">
        <f>N226/#REF!-1</f>
        <v>#REF!</v>
      </c>
      <c r="O236" s="132" t="e">
        <f>O226/#REF!-1</f>
        <v>#REF!</v>
      </c>
      <c r="P236" s="132" t="e">
        <f>P226/#REF!-1</f>
        <v>#REF!</v>
      </c>
      <c r="Q236" s="132" t="e">
        <f>Q226/#REF!-1</f>
        <v>#REF!</v>
      </c>
      <c r="R236" s="132" t="e">
        <f>R226/#REF!-1</f>
        <v>#REF!</v>
      </c>
      <c r="S236" s="132" t="e">
        <f>S226/#REF!-1</f>
        <v>#REF!</v>
      </c>
    </row>
    <row r="237" spans="1:21" hidden="1">
      <c r="A237" s="118" t="s">
        <v>184</v>
      </c>
      <c r="B237" s="132" t="e">
        <f>B226/#REF!-1</f>
        <v>#REF!</v>
      </c>
      <c r="C237" s="132" t="e">
        <f>C226/#REF!-1</f>
        <v>#REF!</v>
      </c>
      <c r="D237" s="132" t="e">
        <f>D226/#REF!-1</f>
        <v>#REF!</v>
      </c>
      <c r="E237" s="132" t="e">
        <f>E226/#REF!-1</f>
        <v>#REF!</v>
      </c>
      <c r="F237" s="132" t="e">
        <f>F226/#REF!-1</f>
        <v>#REF!</v>
      </c>
      <c r="G237" s="132" t="e">
        <f>G226/#REF!-1</f>
        <v>#REF!</v>
      </c>
      <c r="H237" s="132" t="e">
        <f>H226/#REF!-1</f>
        <v>#REF!</v>
      </c>
      <c r="I237" s="132" t="e">
        <f>I226/#REF!-1</f>
        <v>#REF!</v>
      </c>
      <c r="J237" s="132" t="e">
        <f>J226/#REF!-1</f>
        <v>#REF!</v>
      </c>
      <c r="K237" s="132" t="e">
        <f>K226/#REF!-1</f>
        <v>#REF!</v>
      </c>
      <c r="L237" s="132" t="e">
        <f>L226/#REF!-1</f>
        <v>#REF!</v>
      </c>
      <c r="M237" s="132" t="e">
        <f>M226/#REF!-1</f>
        <v>#REF!</v>
      </c>
      <c r="N237" s="132" t="e">
        <f>N226/#REF!-1</f>
        <v>#REF!</v>
      </c>
      <c r="O237" s="132" t="e">
        <f>O226/#REF!-1</f>
        <v>#REF!</v>
      </c>
      <c r="P237" s="132" t="e">
        <f>P226/#REF!-1</f>
        <v>#REF!</v>
      </c>
      <c r="Q237" s="132" t="e">
        <f>Q226/#REF!-1</f>
        <v>#REF!</v>
      </c>
      <c r="R237" s="132" t="e">
        <f>R226/#REF!-1</f>
        <v>#REF!</v>
      </c>
      <c r="S237" s="132" t="e">
        <f>S226/#REF!-1</f>
        <v>#REF!</v>
      </c>
    </row>
    <row r="238" spans="1:21" hidden="1">
      <c r="A238" s="118" t="s">
        <v>185</v>
      </c>
      <c r="B238" s="132" t="e">
        <f>B226/#REF!-1</f>
        <v>#REF!</v>
      </c>
      <c r="C238" s="132" t="e">
        <f>C226/#REF!-1</f>
        <v>#REF!</v>
      </c>
      <c r="D238" s="132" t="e">
        <f>D226/#REF!-1</f>
        <v>#REF!</v>
      </c>
      <c r="E238" s="132" t="e">
        <f>E226/#REF!-1</f>
        <v>#REF!</v>
      </c>
      <c r="F238" s="132" t="e">
        <f>F226/#REF!-1</f>
        <v>#REF!</v>
      </c>
      <c r="G238" s="132" t="e">
        <f>G226/#REF!-1</f>
        <v>#REF!</v>
      </c>
      <c r="H238" s="132" t="e">
        <f>H226/#REF!-1</f>
        <v>#REF!</v>
      </c>
      <c r="I238" s="132" t="e">
        <f>I226/#REF!-1</f>
        <v>#REF!</v>
      </c>
      <c r="J238" s="132" t="e">
        <f>J226/#REF!-1</f>
        <v>#REF!</v>
      </c>
      <c r="K238" s="132" t="e">
        <f>K226/#REF!-1</f>
        <v>#REF!</v>
      </c>
      <c r="L238" s="132" t="e">
        <f>L226/#REF!-1</f>
        <v>#REF!</v>
      </c>
      <c r="M238" s="132" t="e">
        <f>M226/#REF!-1</f>
        <v>#REF!</v>
      </c>
      <c r="N238" s="132" t="e">
        <f>N226/#REF!-1</f>
        <v>#REF!</v>
      </c>
      <c r="O238" s="132" t="e">
        <f>O226/#REF!-1</f>
        <v>#REF!</v>
      </c>
      <c r="P238" s="132" t="e">
        <f>P226/#REF!-1</f>
        <v>#REF!</v>
      </c>
      <c r="Q238" s="132" t="e">
        <f>Q226/#REF!-1</f>
        <v>#REF!</v>
      </c>
      <c r="R238" s="132" t="e">
        <f>R226/#REF!-1</f>
        <v>#REF!</v>
      </c>
      <c r="S238" s="132" t="e">
        <f>S226/#REF!-1</f>
        <v>#REF!</v>
      </c>
    </row>
    <row r="239" spans="1:21" hidden="1">
      <c r="A239" s="118" t="s">
        <v>186</v>
      </c>
      <c r="B239" s="132" t="e">
        <f>B226/#REF!-1</f>
        <v>#REF!</v>
      </c>
      <c r="C239" s="132" t="e">
        <f>C226/#REF!-1</f>
        <v>#REF!</v>
      </c>
      <c r="D239" s="132" t="e">
        <f>D226/#REF!-1</f>
        <v>#REF!</v>
      </c>
      <c r="E239" s="132" t="e">
        <f>E226/#REF!-1</f>
        <v>#REF!</v>
      </c>
      <c r="F239" s="132" t="e">
        <f>F226/#REF!-1</f>
        <v>#REF!</v>
      </c>
      <c r="G239" s="132" t="e">
        <f>G226/#REF!-1</f>
        <v>#REF!</v>
      </c>
      <c r="H239" s="132" t="e">
        <f>H226/#REF!-1</f>
        <v>#REF!</v>
      </c>
      <c r="I239" s="132" t="e">
        <f>I226/#REF!-1</f>
        <v>#REF!</v>
      </c>
      <c r="J239" s="132" t="e">
        <f>J226/#REF!-1</f>
        <v>#REF!</v>
      </c>
      <c r="K239" s="132" t="e">
        <f>K226/#REF!-1</f>
        <v>#REF!</v>
      </c>
      <c r="L239" s="132" t="e">
        <f>L226/#REF!-1</f>
        <v>#REF!</v>
      </c>
      <c r="M239" s="132" t="e">
        <f>M226/#REF!-1</f>
        <v>#REF!</v>
      </c>
      <c r="N239" s="132" t="e">
        <f>N226/#REF!-1</f>
        <v>#REF!</v>
      </c>
      <c r="O239" s="132" t="e">
        <f>O226/#REF!-1</f>
        <v>#REF!</v>
      </c>
      <c r="P239" s="132" t="e">
        <f>P226/#REF!-1</f>
        <v>#REF!</v>
      </c>
      <c r="Q239" s="132" t="e">
        <f>Q226/#REF!-1</f>
        <v>#REF!</v>
      </c>
      <c r="R239" s="132" t="e">
        <f>R226/#REF!-1</f>
        <v>#REF!</v>
      </c>
      <c r="S239" s="132" t="e">
        <f>S226/#REF!-1</f>
        <v>#REF!</v>
      </c>
    </row>
    <row r="240" spans="1:21" hidden="1">
      <c r="A240" s="118" t="s">
        <v>187</v>
      </c>
      <c r="B240" s="132" t="e">
        <f>B226/#REF!-1</f>
        <v>#REF!</v>
      </c>
      <c r="C240" s="132" t="e">
        <f>C226/#REF!-1</f>
        <v>#REF!</v>
      </c>
      <c r="D240" s="132" t="e">
        <f>D226/#REF!-1</f>
        <v>#REF!</v>
      </c>
      <c r="E240" s="132" t="e">
        <f>E226/#REF!-1</f>
        <v>#REF!</v>
      </c>
      <c r="F240" s="132" t="e">
        <f>F226/#REF!-1</f>
        <v>#REF!</v>
      </c>
      <c r="G240" s="132" t="e">
        <f>G226/#REF!-1</f>
        <v>#REF!</v>
      </c>
      <c r="H240" s="132" t="e">
        <f>H226/#REF!-1</f>
        <v>#REF!</v>
      </c>
      <c r="I240" s="132" t="e">
        <f>I226/#REF!-1</f>
        <v>#REF!</v>
      </c>
      <c r="J240" s="132" t="e">
        <f>J226/#REF!-1</f>
        <v>#REF!</v>
      </c>
      <c r="K240" s="132" t="e">
        <f>K226/#REF!-1</f>
        <v>#REF!</v>
      </c>
      <c r="L240" s="132" t="e">
        <f>L226/#REF!-1</f>
        <v>#REF!</v>
      </c>
      <c r="M240" s="132" t="e">
        <f>M226/#REF!-1</f>
        <v>#REF!</v>
      </c>
      <c r="N240" s="132" t="e">
        <f>N226/#REF!-1</f>
        <v>#REF!</v>
      </c>
      <c r="O240" s="132" t="e">
        <f>O226/#REF!-1</f>
        <v>#REF!</v>
      </c>
      <c r="P240" s="132" t="e">
        <f>P226/#REF!-1</f>
        <v>#REF!</v>
      </c>
      <c r="Q240" s="132" t="e">
        <f>Q226/#REF!-1</f>
        <v>#REF!</v>
      </c>
      <c r="R240" s="132" t="e">
        <f>R226/#REF!-1</f>
        <v>#REF!</v>
      </c>
      <c r="S240" s="132" t="e">
        <f>S226/#REF!-1</f>
        <v>#REF!</v>
      </c>
    </row>
    <row r="241" spans="1:19" hidden="1">
      <c r="A241" s="118" t="s">
        <v>188</v>
      </c>
      <c r="B241" s="132" t="e">
        <f>B226/#REF!-1</f>
        <v>#REF!</v>
      </c>
      <c r="C241" s="132" t="e">
        <f>C226/#REF!-1</f>
        <v>#REF!</v>
      </c>
      <c r="D241" s="132" t="e">
        <f>D226/#REF!-1</f>
        <v>#REF!</v>
      </c>
      <c r="E241" s="132" t="e">
        <f>E226/#REF!-1</f>
        <v>#REF!</v>
      </c>
      <c r="F241" s="132" t="e">
        <f>F226/#REF!-1</f>
        <v>#REF!</v>
      </c>
      <c r="G241" s="132" t="e">
        <f>G226/#REF!-1</f>
        <v>#REF!</v>
      </c>
      <c r="H241" s="132" t="e">
        <f>H226/#REF!-1</f>
        <v>#REF!</v>
      </c>
      <c r="I241" s="132" t="e">
        <f>I226/#REF!-1</f>
        <v>#REF!</v>
      </c>
      <c r="J241" s="132" t="e">
        <f>J226/#REF!-1</f>
        <v>#REF!</v>
      </c>
      <c r="K241" s="132" t="e">
        <f>K226/#REF!-1</f>
        <v>#REF!</v>
      </c>
      <c r="L241" s="132" t="e">
        <f>L226/#REF!-1</f>
        <v>#REF!</v>
      </c>
      <c r="M241" s="132" t="e">
        <f>M226/#REF!-1</f>
        <v>#REF!</v>
      </c>
      <c r="N241" s="132" t="e">
        <f>N226/#REF!-1</f>
        <v>#REF!</v>
      </c>
      <c r="O241" s="132" t="e">
        <f>O226/#REF!-1</f>
        <v>#REF!</v>
      </c>
      <c r="P241" s="132" t="e">
        <f>P226/#REF!-1</f>
        <v>#REF!</v>
      </c>
      <c r="Q241" s="132" t="e">
        <f>Q226/#REF!-1</f>
        <v>#REF!</v>
      </c>
      <c r="R241" s="132" t="e">
        <f>R226/#REF!-1</f>
        <v>#REF!</v>
      </c>
      <c r="S241" s="132" t="e">
        <f>S226/#REF!-1</f>
        <v>#REF!</v>
      </c>
    </row>
    <row r="242" spans="1:19" hidden="1">
      <c r="A242" s="118" t="s">
        <v>189</v>
      </c>
      <c r="B242" s="132" t="e">
        <f>B226/#REF!-1</f>
        <v>#REF!</v>
      </c>
      <c r="C242" s="132" t="e">
        <f>C226/#REF!-1</f>
        <v>#REF!</v>
      </c>
      <c r="D242" s="132" t="e">
        <f>D226/#REF!-1</f>
        <v>#REF!</v>
      </c>
      <c r="E242" s="132" t="e">
        <f>E226/#REF!-1</f>
        <v>#REF!</v>
      </c>
      <c r="F242" s="132" t="e">
        <f>F226/#REF!-1</f>
        <v>#REF!</v>
      </c>
      <c r="G242" s="132" t="e">
        <f>G226/#REF!-1</f>
        <v>#REF!</v>
      </c>
      <c r="H242" s="132" t="e">
        <f>H226/#REF!-1</f>
        <v>#REF!</v>
      </c>
      <c r="I242" s="132" t="e">
        <f>I226/#REF!-1</f>
        <v>#REF!</v>
      </c>
      <c r="J242" s="132" t="e">
        <f>J226/#REF!-1</f>
        <v>#REF!</v>
      </c>
      <c r="K242" s="132" t="e">
        <f>K226/#REF!-1</f>
        <v>#REF!</v>
      </c>
      <c r="L242" s="132" t="e">
        <f>L226/#REF!-1</f>
        <v>#REF!</v>
      </c>
      <c r="M242" s="132" t="e">
        <f>M226/#REF!-1</f>
        <v>#REF!</v>
      </c>
      <c r="N242" s="132" t="e">
        <f>N226/#REF!-1</f>
        <v>#REF!</v>
      </c>
      <c r="O242" s="132" t="e">
        <f>O226/#REF!-1</f>
        <v>#REF!</v>
      </c>
      <c r="P242" s="132" t="e">
        <f>P226/#REF!-1</f>
        <v>#REF!</v>
      </c>
      <c r="Q242" s="132" t="e">
        <f>Q226/#REF!-1</f>
        <v>#REF!</v>
      </c>
      <c r="R242" s="132" t="e">
        <f>R226/#REF!-1</f>
        <v>#REF!</v>
      </c>
      <c r="S242" s="132" t="e">
        <f>S226/#REF!-1</f>
        <v>#REF!</v>
      </c>
    </row>
    <row r="243" spans="1:19" hidden="1">
      <c r="F243" s="142"/>
    </row>
    <row r="244" spans="1:19" hidden="1">
      <c r="A244" s="134" t="s">
        <v>190</v>
      </c>
      <c r="B244" s="138">
        <f t="shared" ref="B244:S244" si="29">AVERAGE(B227:B229)</f>
        <v>379102.43726953754</v>
      </c>
      <c r="C244" s="138">
        <f t="shared" si="29"/>
        <v>114117.22333333333</v>
      </c>
      <c r="D244" s="140">
        <f t="shared" si="29"/>
        <v>73897.486666666679</v>
      </c>
      <c r="E244" s="143">
        <f t="shared" si="29"/>
        <v>5544.8033333333333</v>
      </c>
      <c r="F244" s="140">
        <f t="shared" si="29"/>
        <v>40219.736666666664</v>
      </c>
      <c r="G244" s="143">
        <f t="shared" si="29"/>
        <v>10114.896666666667</v>
      </c>
      <c r="H244" s="143">
        <f t="shared" si="29"/>
        <v>30104.506666666668</v>
      </c>
      <c r="I244" s="138">
        <f t="shared" si="29"/>
        <v>264985.54726953764</v>
      </c>
      <c r="J244" s="140">
        <f t="shared" si="29"/>
        <v>58991.43507707274</v>
      </c>
      <c r="K244" s="143">
        <f t="shared" si="29"/>
        <v>18520.28</v>
      </c>
      <c r="L244" s="140">
        <f t="shared" si="29"/>
        <v>205994.11219246488</v>
      </c>
      <c r="M244" s="143">
        <f t="shared" si="29"/>
        <v>112973.39250909326</v>
      </c>
      <c r="N244" s="143">
        <f t="shared" si="29"/>
        <v>93020.053016704929</v>
      </c>
      <c r="O244" s="138">
        <f t="shared" si="29"/>
        <v>132889.25507707274</v>
      </c>
      <c r="P244" s="135">
        <f t="shared" si="29"/>
        <v>24065.083333333332</v>
      </c>
      <c r="Q244" s="138">
        <f t="shared" si="29"/>
        <v>246213.5155257982</v>
      </c>
      <c r="R244" s="135">
        <f t="shared" si="29"/>
        <v>123088.95584242659</v>
      </c>
      <c r="S244" s="135">
        <f t="shared" si="29"/>
        <v>123124.55968337161</v>
      </c>
    </row>
    <row r="245" spans="1:19" hidden="1">
      <c r="A245" s="136" t="s">
        <v>191</v>
      </c>
      <c r="B245" s="139">
        <f t="shared" ref="B245:S245" si="30">B226/B244-1</f>
        <v>-4.1618968571223158E-2</v>
      </c>
      <c r="C245" s="139">
        <f t="shared" si="30"/>
        <v>-0.11422117496900175</v>
      </c>
      <c r="D245" s="141">
        <f t="shared" si="30"/>
        <v>-0.20834059940514005</v>
      </c>
      <c r="E245" s="144">
        <f t="shared" si="30"/>
        <v>0.11846888467940841</v>
      </c>
      <c r="F245" s="141">
        <f t="shared" si="30"/>
        <v>5.870857268168761E-2</v>
      </c>
      <c r="G245" s="144">
        <f t="shared" si="30"/>
        <v>0.1316942107498873</v>
      </c>
      <c r="H245" s="144">
        <f t="shared" si="30"/>
        <v>3.4197648369812095E-2</v>
      </c>
      <c r="I245" s="139">
        <f t="shared" si="30"/>
        <v>-1.035370589175677E-2</v>
      </c>
      <c r="J245" s="141">
        <f t="shared" si="30"/>
        <v>-0.49579411504626691</v>
      </c>
      <c r="K245" s="144">
        <f t="shared" si="30"/>
        <v>-0.15019805316118329</v>
      </c>
      <c r="L245" s="141">
        <f t="shared" si="30"/>
        <v>0.12866398774829202</v>
      </c>
      <c r="M245" s="144">
        <f t="shared" si="30"/>
        <v>0.16056592772027733</v>
      </c>
      <c r="N245" s="144">
        <f t="shared" si="30"/>
        <v>8.9926986136918741E-2</v>
      </c>
      <c r="O245" s="139">
        <f t="shared" si="30"/>
        <v>-0.33594729930161926</v>
      </c>
      <c r="P245" s="137">
        <f t="shared" si="30"/>
        <v>-8.8294867044577008E-2</v>
      </c>
      <c r="Q245" s="139">
        <f t="shared" si="30"/>
        <v>0.11723808310187467</v>
      </c>
      <c r="R245" s="137">
        <f t="shared" si="30"/>
        <v>0.15818709411689502</v>
      </c>
      <c r="S245" s="137">
        <f t="shared" si="30"/>
        <v>7.6300913283109395E-2</v>
      </c>
    </row>
    <row r="246" spans="1:19" hidden="1"/>
    <row r="247" spans="1:19" hidden="1"/>
    <row r="248" spans="1:19" hidden="1"/>
    <row r="249" spans="1:19" hidden="1"/>
    <row r="251" spans="1:19">
      <c r="D251" s="145"/>
      <c r="E251" s="145"/>
      <c r="F251" s="145"/>
      <c r="G251" s="145"/>
      <c r="H251" s="145"/>
    </row>
    <row r="252" spans="1:19">
      <c r="B252" s="414"/>
      <c r="C252" s="414"/>
      <c r="D252" s="414"/>
      <c r="E252" s="414"/>
      <c r="F252" s="414"/>
      <c r="G252" s="414"/>
      <c r="H252" s="414"/>
    </row>
    <row r="253" spans="1:19"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</row>
    <row r="254" spans="1:19">
      <c r="B254" s="414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</row>
    <row r="255" spans="1:19">
      <c r="B255" s="414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</row>
    <row r="256" spans="1:19">
      <c r="B256" s="414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</row>
    <row r="257" spans="2:17">
      <c r="B257" s="414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</row>
    <row r="258" spans="2:17">
      <c r="B258" s="414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  <c r="Q258" s="147"/>
    </row>
    <row r="259" spans="2:17">
      <c r="B259" s="414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</row>
    <row r="260" spans="2:17">
      <c r="B260" s="414"/>
    </row>
    <row r="261" spans="2:17">
      <c r="B261" s="414"/>
    </row>
    <row r="267" spans="2:17">
      <c r="F267" s="146"/>
      <c r="G267" s="146"/>
      <c r="H267" s="147"/>
      <c r="I267" s="146"/>
      <c r="J267" s="147"/>
      <c r="K267" s="146"/>
      <c r="L267" s="146"/>
      <c r="M267" s="147"/>
    </row>
    <row r="268" spans="2:17">
      <c r="F268" s="146"/>
      <c r="G268" s="146"/>
      <c r="H268" s="147"/>
      <c r="I268" s="146"/>
      <c r="J268" s="147"/>
      <c r="K268" s="146"/>
      <c r="L268" s="146"/>
      <c r="M268" s="147"/>
    </row>
    <row r="269" spans="2:17">
      <c r="F269" s="146"/>
      <c r="G269" s="146"/>
      <c r="H269" s="147"/>
      <c r="I269" s="146"/>
      <c r="J269" s="147"/>
      <c r="K269" s="146"/>
      <c r="L269" s="146"/>
      <c r="M269" s="147"/>
    </row>
    <row r="270" spans="2:17">
      <c r="F270" s="146"/>
      <c r="G270" s="146"/>
      <c r="H270" s="147"/>
      <c r="I270" s="146"/>
      <c r="J270" s="147"/>
      <c r="K270" s="146"/>
      <c r="L270" s="146"/>
      <c r="M270" s="147"/>
    </row>
    <row r="271" spans="2:17">
      <c r="F271" s="146"/>
      <c r="G271" s="146"/>
      <c r="H271" s="147"/>
      <c r="I271" s="146"/>
      <c r="J271" s="147"/>
      <c r="K271" s="146"/>
      <c r="L271" s="146"/>
      <c r="M271" s="147"/>
    </row>
    <row r="272" spans="2:17">
      <c r="F272" s="146"/>
      <c r="G272" s="146"/>
      <c r="H272" s="147"/>
      <c r="I272" s="146"/>
      <c r="J272" s="147"/>
      <c r="K272" s="146"/>
      <c r="L272" s="146"/>
      <c r="M272" s="147"/>
    </row>
    <row r="273" spans="6:13">
      <c r="F273" s="146"/>
      <c r="G273" s="146"/>
      <c r="H273" s="147"/>
      <c r="I273" s="146"/>
      <c r="J273" s="147"/>
      <c r="K273" s="146"/>
      <c r="L273" s="146"/>
      <c r="M273" s="147"/>
    </row>
    <row r="278" spans="6:13">
      <c r="F278" s="146"/>
      <c r="G278" s="146"/>
      <c r="H278" s="147"/>
      <c r="I278" s="146"/>
    </row>
    <row r="279" spans="6:13">
      <c r="F279" s="146"/>
      <c r="G279" s="146"/>
      <c r="H279" s="147"/>
      <c r="I279" s="146"/>
    </row>
    <row r="280" spans="6:13">
      <c r="F280" s="146"/>
      <c r="G280" s="146"/>
      <c r="H280" s="147"/>
      <c r="I280" s="146"/>
    </row>
    <row r="281" spans="6:13">
      <c r="F281" s="146"/>
      <c r="G281" s="146"/>
      <c r="H281" s="147"/>
      <c r="I281" s="146"/>
    </row>
    <row r="282" spans="6:13">
      <c r="F282" s="146"/>
      <c r="G282" s="146"/>
      <c r="H282" s="147"/>
      <c r="I282" s="146"/>
    </row>
    <row r="283" spans="6:13">
      <c r="F283" s="146"/>
      <c r="G283" s="146"/>
      <c r="H283" s="147"/>
      <c r="I283" s="146"/>
    </row>
    <row r="284" spans="6:13">
      <c r="F284" s="146"/>
      <c r="G284" s="146"/>
      <c r="H284" s="147"/>
      <c r="I284" s="146"/>
      <c r="J284" s="147"/>
    </row>
    <row r="285" spans="6:13">
      <c r="F285" s="146"/>
      <c r="G285" s="146"/>
      <c r="H285" s="147"/>
      <c r="I285" s="146"/>
      <c r="J285" s="147"/>
    </row>
    <row r="286" spans="6:13">
      <c r="F286" s="146"/>
      <c r="G286" s="146"/>
      <c r="H286" s="147"/>
      <c r="I286" s="146"/>
      <c r="J286" s="147"/>
    </row>
    <row r="287" spans="6:13">
      <c r="F287" s="146"/>
      <c r="G287" s="146"/>
      <c r="H287" s="147"/>
      <c r="I287" s="146"/>
      <c r="J287" s="147"/>
    </row>
  </sheetData>
  <mergeCells count="3">
    <mergeCell ref="U3:U5"/>
    <mergeCell ref="A1:U1"/>
    <mergeCell ref="A222:S222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2" orientation="landscape" r:id="rId1"/>
  <rowBreaks count="1" manualBreakCount="1">
    <brk id="231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9"/>
  <sheetViews>
    <sheetView tabSelected="1" workbookViewId="0">
      <pane ySplit="175" topLeftCell="A212" activePane="bottomLeft" state="frozen"/>
      <selection pane="bottomLeft" activeCell="A2" sqref="A2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494" t="s">
        <v>307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T2" s="122"/>
      <c r="U2" s="117" t="s">
        <v>168</v>
      </c>
    </row>
    <row r="3" spans="1:21">
      <c r="A3" s="367" t="s">
        <v>229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T3" s="122"/>
      <c r="U3" s="491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T4" s="122"/>
      <c r="U4" s="492"/>
    </row>
    <row r="5" spans="1:21" ht="19.5" customHeight="1" thickBot="1">
      <c r="A5" s="200"/>
      <c r="B5" s="9"/>
      <c r="C5" s="309"/>
      <c r="D5" s="310"/>
      <c r="E5" s="311" t="s">
        <v>230</v>
      </c>
      <c r="F5" s="312"/>
      <c r="G5" s="313" t="s">
        <v>5</v>
      </c>
      <c r="H5" s="314" t="s">
        <v>6</v>
      </c>
      <c r="I5" s="321"/>
      <c r="J5" s="322"/>
      <c r="K5" s="323" t="s">
        <v>230</v>
      </c>
      <c r="L5" s="324"/>
      <c r="M5" s="325" t="s">
        <v>5</v>
      </c>
      <c r="N5" s="326" t="s">
        <v>6</v>
      </c>
      <c r="O5" s="331"/>
      <c r="P5" s="332" t="s">
        <v>230</v>
      </c>
      <c r="Q5" s="333"/>
      <c r="R5" s="334" t="s">
        <v>5</v>
      </c>
      <c r="S5" s="335" t="s">
        <v>6</v>
      </c>
      <c r="T5" s="122"/>
      <c r="U5" s="493"/>
    </row>
    <row r="6" spans="1:21" ht="17.25" hidden="1" thickTop="1">
      <c r="A6" s="201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t="17.25" hidden="1" thickTop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T7" s="122"/>
      <c r="U7" s="111"/>
    </row>
    <row r="8" spans="1:21" ht="17.25" hidden="1" thickTop="1">
      <c r="A8" s="205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T8" s="122"/>
      <c r="U8" s="111"/>
    </row>
    <row r="9" spans="1:21" ht="17.25" hidden="1" thickTop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T9" s="122"/>
      <c r="U9" s="111"/>
    </row>
    <row r="10" spans="1:21" ht="17.25" hidden="1" thickTop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T10" s="122"/>
      <c r="U10" s="111"/>
    </row>
    <row r="11" spans="1:21" ht="17.25" hidden="1" thickTop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T11" s="122"/>
      <c r="U11" s="111"/>
    </row>
    <row r="12" spans="1:21" ht="17.25" hidden="1" thickTop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T12" s="122"/>
      <c r="U12" s="111"/>
    </row>
    <row r="13" spans="1:21" ht="17.25" hidden="1" thickTop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T13" s="122"/>
      <c r="U13" s="111"/>
    </row>
    <row r="14" spans="1:21" ht="17.25" hidden="1" thickTop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T14" s="122"/>
      <c r="U14" s="111"/>
    </row>
    <row r="15" spans="1:21" ht="17.25" hidden="1" thickTop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T15" s="122"/>
      <c r="U15" s="111"/>
    </row>
    <row r="16" spans="1:21" ht="17.25" hidden="1" thickTop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T16" s="122"/>
      <c r="U16" s="111"/>
    </row>
    <row r="17" spans="1:21" ht="17.25" hidden="1" thickTop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T17" s="122"/>
      <c r="U17" s="111"/>
    </row>
    <row r="18" spans="1:21" ht="17.25" hidden="1" thickTop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T18" s="122"/>
      <c r="U18" s="111"/>
    </row>
    <row r="19" spans="1:21" ht="17.25" hidden="1" thickTop="1">
      <c r="A19" s="210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T19" s="122"/>
      <c r="U19" s="111"/>
    </row>
    <row r="20" spans="1:21" ht="17.25" hidden="1" thickTop="1">
      <c r="A20" s="205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T20" s="122"/>
      <c r="U20" s="111"/>
    </row>
    <row r="21" spans="1:21" ht="17.25" hidden="1" thickTop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T21" s="122"/>
      <c r="U21" s="111"/>
    </row>
    <row r="22" spans="1:21" ht="17.25" hidden="1" thickTop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T22" s="122"/>
      <c r="U22" s="111"/>
    </row>
    <row r="23" spans="1:21" ht="17.25" hidden="1" thickTop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T23" s="122"/>
      <c r="U23" s="111"/>
    </row>
    <row r="24" spans="1:21" ht="17.25" hidden="1" thickTop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T24" s="122"/>
      <c r="U24" s="111"/>
    </row>
    <row r="25" spans="1:21" ht="17.25" hidden="1" thickTop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T25" s="122"/>
      <c r="U25" s="111"/>
    </row>
    <row r="26" spans="1:21" ht="17.25" hidden="1" thickTop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T26" s="122"/>
      <c r="U26" s="111"/>
    </row>
    <row r="27" spans="1:21" ht="17.25" hidden="1" thickTop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T27" s="122"/>
      <c r="U27" s="111"/>
    </row>
    <row r="28" spans="1:21" ht="17.25" hidden="1" thickTop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T28" s="122"/>
      <c r="U28" s="111"/>
    </row>
    <row r="29" spans="1:21" ht="17.25" hidden="1" thickTop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T29" s="122"/>
      <c r="U29" s="111"/>
    </row>
    <row r="30" spans="1:21" ht="17.25" hidden="1" thickTop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T30" s="122"/>
      <c r="U30" s="111"/>
    </row>
    <row r="31" spans="1:21" ht="17.25" hidden="1" thickTop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T31" s="122"/>
      <c r="U31" s="111"/>
    </row>
    <row r="32" spans="1:21" ht="17.25" hidden="1" thickTop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T32" s="122"/>
      <c r="U32" s="111"/>
    </row>
    <row r="33" spans="1:21" ht="17.25" hidden="1" thickTop="1">
      <c r="A33" s="214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T33" s="122"/>
      <c r="U33" s="111"/>
    </row>
    <row r="34" spans="1:21" ht="17.25" hidden="1" thickTop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T34" s="122"/>
      <c r="U34" s="111"/>
    </row>
    <row r="35" spans="1:21" ht="17.25" hidden="1" thickTop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T35" s="122"/>
      <c r="U35" s="111"/>
    </row>
    <row r="36" spans="1:21" ht="17.25" hidden="1" thickTop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T36" s="122"/>
      <c r="U36" s="111"/>
    </row>
    <row r="37" spans="1:21" ht="17.25" hidden="1" thickTop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T37" s="122"/>
      <c r="U37" s="111"/>
    </row>
    <row r="38" spans="1:21" ht="17.25" hidden="1" thickTop="1">
      <c r="A38" s="216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T38" s="122"/>
      <c r="U38" s="111"/>
    </row>
    <row r="39" spans="1:21" ht="17.25" hidden="1" thickTop="1">
      <c r="A39" s="219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T39" s="122"/>
      <c r="U39" s="111"/>
    </row>
    <row r="40" spans="1:21" ht="17.25" hidden="1" thickTop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T40" s="122"/>
      <c r="U40" s="111"/>
    </row>
    <row r="41" spans="1:21" ht="17.25" hidden="1" thickTop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T41" s="122"/>
      <c r="U41" s="111"/>
    </row>
    <row r="42" spans="1:21" ht="17.25" hidden="1" thickTop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T42" s="122"/>
      <c r="U42" s="111"/>
    </row>
    <row r="43" spans="1:21" ht="17.25" hidden="1" thickTop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T43" s="122"/>
      <c r="U43" s="111"/>
    </row>
    <row r="44" spans="1:21" ht="17.25" hidden="1" thickTop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T44" s="122"/>
      <c r="U44" s="111"/>
    </row>
    <row r="45" spans="1:21" ht="17.25" hidden="1" thickTop="1">
      <c r="A45" s="224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T45" s="122"/>
      <c r="U45" s="111"/>
    </row>
    <row r="46" spans="1:21" ht="17.25" hidden="1" thickTop="1">
      <c r="A46" s="226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1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4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4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4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5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7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t="17.25" hidden="1" thickTop="1">
      <c r="A59" s="239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4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4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4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2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4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4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4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4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4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4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4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4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2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4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4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4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4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4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4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4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5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1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5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2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7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0" customFormat="1" ht="18" customHeight="1">
      <c r="A179" s="437" t="s">
        <v>272</v>
      </c>
      <c r="B179" s="438">
        <f>SUM(B176:B178)</f>
        <v>340638.39802315237</v>
      </c>
      <c r="C179" s="438">
        <f t="shared" ref="C179:S179" si="9">SUM(C176:C178)</f>
        <v>99456.2</v>
      </c>
      <c r="D179" s="438">
        <f t="shared" si="9"/>
        <v>54508.490000000005</v>
      </c>
      <c r="E179" s="438">
        <f t="shared" si="9"/>
        <v>4405.25</v>
      </c>
      <c r="F179" s="438">
        <f t="shared" si="9"/>
        <v>44947.71</v>
      </c>
      <c r="G179" s="438">
        <f t="shared" si="9"/>
        <v>21700.9</v>
      </c>
      <c r="H179" s="438">
        <f t="shared" si="9"/>
        <v>23247.81</v>
      </c>
      <c r="I179" s="438">
        <f t="shared" si="9"/>
        <v>241181.19802315236</v>
      </c>
      <c r="J179" s="438">
        <f t="shared" si="9"/>
        <v>57065.270907604157</v>
      </c>
      <c r="K179" s="438">
        <f t="shared" si="9"/>
        <v>8034.9</v>
      </c>
      <c r="L179" s="438">
        <f t="shared" si="9"/>
        <v>184115.9271155482</v>
      </c>
      <c r="M179" s="438">
        <f t="shared" si="9"/>
        <v>112602.1304445453</v>
      </c>
      <c r="N179" s="438">
        <f t="shared" si="9"/>
        <v>71513.7966710029</v>
      </c>
      <c r="O179" s="438">
        <f t="shared" si="9"/>
        <v>111573.76090760416</v>
      </c>
      <c r="P179" s="438">
        <f t="shared" si="9"/>
        <v>12440.15</v>
      </c>
      <c r="Q179" s="438">
        <f t="shared" si="9"/>
        <v>229064.63711554819</v>
      </c>
      <c r="R179" s="438">
        <f t="shared" si="9"/>
        <v>134303.03044454529</v>
      </c>
      <c r="S179" s="438">
        <f t="shared" si="9"/>
        <v>94761.606671002897</v>
      </c>
      <c r="T179" s="149"/>
      <c r="U179" s="148"/>
      <c r="Y179" s="151"/>
    </row>
    <row r="180" spans="1:25" s="157" customFormat="1" ht="18" customHeight="1">
      <c r="A180" s="287">
        <v>2017.4</v>
      </c>
      <c r="B180" s="160">
        <v>158022</v>
      </c>
      <c r="C180" s="160">
        <v>31810</v>
      </c>
      <c r="D180" s="160">
        <v>23551</v>
      </c>
      <c r="E180" s="160">
        <v>243</v>
      </c>
      <c r="F180" s="160">
        <v>8259</v>
      </c>
      <c r="G180" s="160">
        <v>1201</v>
      </c>
      <c r="H180" s="160">
        <v>7058</v>
      </c>
      <c r="I180" s="160">
        <v>126212</v>
      </c>
      <c r="J180" s="160">
        <v>16683</v>
      </c>
      <c r="K180" s="160">
        <v>8385</v>
      </c>
      <c r="L180" s="160">
        <v>109529</v>
      </c>
      <c r="M180" s="160">
        <v>52806</v>
      </c>
      <c r="N180" s="160">
        <v>56722</v>
      </c>
      <c r="O180" s="160">
        <v>40234.078930835494</v>
      </c>
      <c r="P180" s="160">
        <v>8628.33</v>
      </c>
      <c r="Q180" s="160">
        <v>117787.63444291307</v>
      </c>
      <c r="R180" s="160">
        <v>54007.814848323018</v>
      </c>
      <c r="S180" s="290">
        <v>63779.819594590052</v>
      </c>
      <c r="T180" s="172"/>
      <c r="U180" s="170"/>
      <c r="Y180" s="164"/>
    </row>
    <row r="181" spans="1:25" s="356" customFormat="1" ht="18" customHeight="1">
      <c r="A181" s="283">
        <v>2017.5</v>
      </c>
      <c r="B181" s="352">
        <v>138305</v>
      </c>
      <c r="C181" s="352">
        <v>34179</v>
      </c>
      <c r="D181" s="352">
        <v>22469</v>
      </c>
      <c r="E181" s="352">
        <v>484</v>
      </c>
      <c r="F181" s="352">
        <v>11709</v>
      </c>
      <c r="G181" s="352">
        <v>1880</v>
      </c>
      <c r="H181" s="352">
        <v>9829</v>
      </c>
      <c r="I181" s="352">
        <v>104127</v>
      </c>
      <c r="J181" s="352">
        <v>17384</v>
      </c>
      <c r="K181" s="352">
        <v>8117</v>
      </c>
      <c r="L181" s="352">
        <v>86743</v>
      </c>
      <c r="M181" s="352">
        <v>59645</v>
      </c>
      <c r="N181" s="352">
        <v>27098</v>
      </c>
      <c r="O181" s="352">
        <v>39854</v>
      </c>
      <c r="P181" s="352">
        <v>8601</v>
      </c>
      <c r="Q181" s="352">
        <v>98452</v>
      </c>
      <c r="R181" s="352">
        <v>61525</v>
      </c>
      <c r="S181" s="353">
        <v>36927</v>
      </c>
      <c r="T181" s="363"/>
      <c r="U181" s="166"/>
      <c r="Y181" s="357"/>
    </row>
    <row r="182" spans="1:25" s="440" customFormat="1" ht="19.5" customHeight="1">
      <c r="A182" s="283">
        <v>2017.6</v>
      </c>
      <c r="B182" s="395">
        <v>144907</v>
      </c>
      <c r="C182" s="395">
        <v>53924</v>
      </c>
      <c r="D182" s="395">
        <v>36613</v>
      </c>
      <c r="E182" s="395">
        <v>765</v>
      </c>
      <c r="F182" s="395">
        <v>17311</v>
      </c>
      <c r="G182" s="395">
        <v>6740</v>
      </c>
      <c r="H182" s="395">
        <v>10571</v>
      </c>
      <c r="I182" s="395">
        <v>90984</v>
      </c>
      <c r="J182" s="395">
        <v>3814</v>
      </c>
      <c r="K182" s="395">
        <v>1935</v>
      </c>
      <c r="L182" s="395">
        <v>87170</v>
      </c>
      <c r="M182" s="395">
        <v>54651</v>
      </c>
      <c r="N182" s="395">
        <v>32520</v>
      </c>
      <c r="O182" s="395">
        <v>40426</v>
      </c>
      <c r="P182" s="395">
        <v>2700</v>
      </c>
      <c r="Q182" s="395">
        <v>104481</v>
      </c>
      <c r="R182" s="395">
        <v>61390</v>
      </c>
      <c r="S182" s="439">
        <v>43091</v>
      </c>
      <c r="T182" s="363"/>
      <c r="U182" s="166"/>
      <c r="Y182" s="441"/>
    </row>
    <row r="183" spans="1:25" s="442" customFormat="1" ht="19.5" customHeight="1">
      <c r="A183" s="437" t="s">
        <v>273</v>
      </c>
      <c r="B183" s="438">
        <f>SUM(B180:B182)</f>
        <v>441234</v>
      </c>
      <c r="C183" s="438">
        <f t="shared" ref="C183:S183" si="10">SUM(C180:C182)</f>
        <v>119913</v>
      </c>
      <c r="D183" s="438">
        <f t="shared" si="10"/>
        <v>82633</v>
      </c>
      <c r="E183" s="438">
        <f t="shared" si="10"/>
        <v>1492</v>
      </c>
      <c r="F183" s="438">
        <f t="shared" si="10"/>
        <v>37279</v>
      </c>
      <c r="G183" s="438">
        <f t="shared" si="10"/>
        <v>9821</v>
      </c>
      <c r="H183" s="438">
        <f t="shared" si="10"/>
        <v>27458</v>
      </c>
      <c r="I183" s="438">
        <f t="shared" si="10"/>
        <v>321323</v>
      </c>
      <c r="J183" s="438">
        <f t="shared" si="10"/>
        <v>37881</v>
      </c>
      <c r="K183" s="438">
        <f t="shared" si="10"/>
        <v>18437</v>
      </c>
      <c r="L183" s="438">
        <f t="shared" si="10"/>
        <v>283442</v>
      </c>
      <c r="M183" s="438">
        <f t="shared" si="10"/>
        <v>167102</v>
      </c>
      <c r="N183" s="438">
        <f t="shared" si="10"/>
        <v>116340</v>
      </c>
      <c r="O183" s="438">
        <f t="shared" si="10"/>
        <v>120514.0789308355</v>
      </c>
      <c r="P183" s="438">
        <f t="shared" si="10"/>
        <v>19929.330000000002</v>
      </c>
      <c r="Q183" s="438">
        <f t="shared" si="10"/>
        <v>320720.63444291305</v>
      </c>
      <c r="R183" s="438">
        <f t="shared" si="10"/>
        <v>176922.814848323</v>
      </c>
      <c r="S183" s="438">
        <f t="shared" si="10"/>
        <v>143797.81959459005</v>
      </c>
      <c r="T183" s="149"/>
      <c r="U183" s="148"/>
      <c r="Y183" s="443"/>
    </row>
    <row r="184" spans="1:25" s="157" customFormat="1" ht="18" customHeight="1">
      <c r="A184" s="287">
        <v>2017.7</v>
      </c>
      <c r="B184" s="160">
        <v>97985</v>
      </c>
      <c r="C184" s="160">
        <v>26446</v>
      </c>
      <c r="D184" s="160">
        <v>16471</v>
      </c>
      <c r="E184" s="160">
        <v>725</v>
      </c>
      <c r="F184" s="160">
        <v>9975</v>
      </c>
      <c r="G184" s="160">
        <v>1931</v>
      </c>
      <c r="H184" s="160">
        <v>8044</v>
      </c>
      <c r="I184" s="160">
        <v>71539</v>
      </c>
      <c r="J184" s="160">
        <v>3497</v>
      </c>
      <c r="K184" s="160">
        <v>1718</v>
      </c>
      <c r="L184" s="160">
        <v>68042</v>
      </c>
      <c r="M184" s="160">
        <v>43831</v>
      </c>
      <c r="N184" s="160">
        <v>24211</v>
      </c>
      <c r="O184" s="160">
        <v>19968</v>
      </c>
      <c r="P184" s="160">
        <v>2443</v>
      </c>
      <c r="Q184" s="160">
        <v>78017</v>
      </c>
      <c r="R184" s="160">
        <v>45762</v>
      </c>
      <c r="S184" s="290">
        <v>32255</v>
      </c>
      <c r="T184" s="172"/>
      <c r="U184" s="170"/>
      <c r="Y184" s="164"/>
    </row>
    <row r="185" spans="1:25" s="159" customFormat="1" ht="18" customHeight="1">
      <c r="A185" s="287">
        <v>2017.8</v>
      </c>
      <c r="B185" s="160">
        <v>144577</v>
      </c>
      <c r="C185" s="160">
        <v>40024</v>
      </c>
      <c r="D185" s="160">
        <v>25864</v>
      </c>
      <c r="E185" s="160">
        <v>1548</v>
      </c>
      <c r="F185" s="160">
        <v>14161</v>
      </c>
      <c r="G185" s="160">
        <v>8497</v>
      </c>
      <c r="H185" s="160">
        <v>5664</v>
      </c>
      <c r="I185" s="160">
        <v>104553</v>
      </c>
      <c r="J185" s="160">
        <v>9082</v>
      </c>
      <c r="K185" s="160">
        <v>7393</v>
      </c>
      <c r="L185" s="160">
        <v>95470</v>
      </c>
      <c r="M185" s="160">
        <v>64265</v>
      </c>
      <c r="N185" s="160">
        <v>31206</v>
      </c>
      <c r="O185" s="160">
        <v>34945.71395390822</v>
      </c>
      <c r="P185" s="160">
        <v>8941.2998115830596</v>
      </c>
      <c r="Q185" s="160">
        <v>109631.24924668217</v>
      </c>
      <c r="R185" s="160">
        <v>72761.670902756072</v>
      </c>
      <c r="S185" s="290">
        <v>36869.578343926107</v>
      </c>
      <c r="T185" s="179"/>
      <c r="U185" s="180"/>
      <c r="Y185" s="175"/>
    </row>
    <row r="186" spans="1:25" s="157" customFormat="1" ht="18" customHeight="1">
      <c r="A186" s="283">
        <v>2017.9</v>
      </c>
      <c r="B186" s="352">
        <v>130687</v>
      </c>
      <c r="C186" s="352">
        <v>30143</v>
      </c>
      <c r="D186" s="352">
        <v>16971</v>
      </c>
      <c r="E186" s="352">
        <v>1020</v>
      </c>
      <c r="F186" s="352">
        <v>13171</v>
      </c>
      <c r="G186" s="352">
        <v>6592</v>
      </c>
      <c r="H186" s="352">
        <v>6579</v>
      </c>
      <c r="I186" s="352">
        <v>100544</v>
      </c>
      <c r="J186" s="352">
        <v>5886</v>
      </c>
      <c r="K186" s="352">
        <v>2411</v>
      </c>
      <c r="L186" s="352">
        <v>94658</v>
      </c>
      <c r="M186" s="352">
        <v>57267</v>
      </c>
      <c r="N186" s="352">
        <v>37390</v>
      </c>
      <c r="O186" s="352">
        <v>22857</v>
      </c>
      <c r="P186" s="352">
        <v>3430</v>
      </c>
      <c r="Q186" s="352">
        <v>107829</v>
      </c>
      <c r="R186" s="352">
        <v>63859</v>
      </c>
      <c r="S186" s="353">
        <v>43970</v>
      </c>
      <c r="T186" s="172"/>
      <c r="U186" s="170"/>
      <c r="Y186" s="164"/>
    </row>
    <row r="187" spans="1:25" s="150" customFormat="1" ht="18" customHeight="1">
      <c r="A187" s="437" t="s">
        <v>285</v>
      </c>
      <c r="B187" s="394">
        <f>SUM(B184:B186)</f>
        <v>373249</v>
      </c>
      <c r="C187" s="394">
        <f t="shared" ref="C187:S187" si="11">SUM(C184:C186)</f>
        <v>96613</v>
      </c>
      <c r="D187" s="394">
        <f t="shared" si="11"/>
        <v>59306</v>
      </c>
      <c r="E187" s="394">
        <f t="shared" si="11"/>
        <v>3293</v>
      </c>
      <c r="F187" s="394">
        <f t="shared" si="11"/>
        <v>37307</v>
      </c>
      <c r="G187" s="394">
        <f t="shared" si="11"/>
        <v>17020</v>
      </c>
      <c r="H187" s="394">
        <f t="shared" si="11"/>
        <v>20287</v>
      </c>
      <c r="I187" s="394">
        <f t="shared" si="11"/>
        <v>276636</v>
      </c>
      <c r="J187" s="394">
        <f t="shared" si="11"/>
        <v>18465</v>
      </c>
      <c r="K187" s="394">
        <f t="shared" si="11"/>
        <v>11522</v>
      </c>
      <c r="L187" s="394">
        <f t="shared" si="11"/>
        <v>258170</v>
      </c>
      <c r="M187" s="394">
        <f t="shared" si="11"/>
        <v>165363</v>
      </c>
      <c r="N187" s="394">
        <f t="shared" si="11"/>
        <v>92807</v>
      </c>
      <c r="O187" s="394">
        <f t="shared" si="11"/>
        <v>77770.713953908213</v>
      </c>
      <c r="P187" s="394">
        <f t="shared" si="11"/>
        <v>14814.29981158306</v>
      </c>
      <c r="Q187" s="394">
        <f t="shared" si="11"/>
        <v>295477.24924668216</v>
      </c>
      <c r="R187" s="394">
        <f t="shared" si="11"/>
        <v>182382.67090275607</v>
      </c>
      <c r="S187" s="394">
        <f t="shared" si="11"/>
        <v>113094.57834392611</v>
      </c>
      <c r="T187" s="149"/>
      <c r="U187" s="148"/>
      <c r="Y187" s="151"/>
    </row>
    <row r="188" spans="1:25" s="157" customFormat="1" ht="18" customHeight="1">
      <c r="A188" s="377" t="s">
        <v>203</v>
      </c>
      <c r="B188" s="352">
        <v>93467</v>
      </c>
      <c r="C188" s="352">
        <v>17077</v>
      </c>
      <c r="D188" s="352">
        <v>8826</v>
      </c>
      <c r="E188" s="352">
        <v>781</v>
      </c>
      <c r="F188" s="352">
        <v>8251</v>
      </c>
      <c r="G188" s="352">
        <v>1738</v>
      </c>
      <c r="H188" s="352">
        <v>6513</v>
      </c>
      <c r="I188" s="352">
        <v>76390</v>
      </c>
      <c r="J188" s="352">
        <v>11618</v>
      </c>
      <c r="K188" s="352">
        <v>6724</v>
      </c>
      <c r="L188" s="352">
        <v>64772</v>
      </c>
      <c r="M188" s="352">
        <v>26561</v>
      </c>
      <c r="N188" s="352">
        <v>38211</v>
      </c>
      <c r="O188" s="352">
        <v>20444</v>
      </c>
      <c r="P188" s="352">
        <v>7505</v>
      </c>
      <c r="Q188" s="352">
        <v>73023</v>
      </c>
      <c r="R188" s="352">
        <v>28298</v>
      </c>
      <c r="S188" s="353">
        <v>44724</v>
      </c>
      <c r="T188" s="172"/>
      <c r="U188" s="170"/>
      <c r="Y188" s="164"/>
    </row>
    <row r="189" spans="1:25" s="392" customFormat="1" ht="18" customHeight="1">
      <c r="A189" s="387" t="s">
        <v>204</v>
      </c>
      <c r="B189" s="388">
        <v>131559</v>
      </c>
      <c r="C189" s="388">
        <v>35993</v>
      </c>
      <c r="D189" s="388">
        <v>22922</v>
      </c>
      <c r="E189" s="388">
        <v>358</v>
      </c>
      <c r="F189" s="388">
        <v>13071</v>
      </c>
      <c r="G189" s="388">
        <v>2270</v>
      </c>
      <c r="H189" s="388">
        <v>10801</v>
      </c>
      <c r="I189" s="388">
        <v>95566</v>
      </c>
      <c r="J189" s="388">
        <v>9197</v>
      </c>
      <c r="K189" s="388">
        <v>5015</v>
      </c>
      <c r="L189" s="388">
        <v>86369</v>
      </c>
      <c r="M189" s="388">
        <v>52669</v>
      </c>
      <c r="N189" s="388">
        <v>33699</v>
      </c>
      <c r="O189" s="388">
        <v>32119</v>
      </c>
      <c r="P189" s="388">
        <v>5374</v>
      </c>
      <c r="Q189" s="388">
        <v>99440</v>
      </c>
      <c r="R189" s="388">
        <v>54939</v>
      </c>
      <c r="S189" s="389">
        <v>44501</v>
      </c>
      <c r="T189" s="390"/>
      <c r="U189" s="391"/>
      <c r="Y189" s="393"/>
    </row>
    <row r="190" spans="1:25" s="392" customFormat="1" ht="18" customHeight="1">
      <c r="A190" s="377" t="s">
        <v>205</v>
      </c>
      <c r="B190" s="352">
        <v>225135</v>
      </c>
      <c r="C190" s="352">
        <v>102985</v>
      </c>
      <c r="D190" s="352">
        <v>47100</v>
      </c>
      <c r="E190" s="352">
        <v>946</v>
      </c>
      <c r="F190" s="352">
        <v>55885</v>
      </c>
      <c r="G190" s="352">
        <v>34500</v>
      </c>
      <c r="H190" s="352">
        <v>21385</v>
      </c>
      <c r="I190" s="352">
        <v>122150</v>
      </c>
      <c r="J190" s="352">
        <v>11596</v>
      </c>
      <c r="K190" s="352">
        <v>8066</v>
      </c>
      <c r="L190" s="352">
        <v>110554</v>
      </c>
      <c r="M190" s="352">
        <v>73397</v>
      </c>
      <c r="N190" s="352">
        <v>37156</v>
      </c>
      <c r="O190" s="352">
        <v>58696</v>
      </c>
      <c r="P190" s="352">
        <v>9012</v>
      </c>
      <c r="Q190" s="352">
        <v>166439</v>
      </c>
      <c r="R190" s="352">
        <v>107897</v>
      </c>
      <c r="S190" s="353">
        <v>58541</v>
      </c>
      <c r="T190" s="390"/>
      <c r="U190" s="391"/>
      <c r="Y190" s="393"/>
    </row>
    <row r="191" spans="1:25" s="392" customFormat="1" ht="18" customHeight="1">
      <c r="A191" s="437" t="s">
        <v>293</v>
      </c>
      <c r="B191" s="394">
        <f>SUM(B188:B190)</f>
        <v>450161</v>
      </c>
      <c r="C191" s="394">
        <f t="shared" ref="C191:S191" si="12">SUM(C188:C190)</f>
        <v>156055</v>
      </c>
      <c r="D191" s="394">
        <f t="shared" si="12"/>
        <v>78848</v>
      </c>
      <c r="E191" s="394">
        <f t="shared" si="12"/>
        <v>2085</v>
      </c>
      <c r="F191" s="394">
        <f t="shared" si="12"/>
        <v>77207</v>
      </c>
      <c r="G191" s="394">
        <f t="shared" si="12"/>
        <v>38508</v>
      </c>
      <c r="H191" s="394">
        <f t="shared" si="12"/>
        <v>38699</v>
      </c>
      <c r="I191" s="394">
        <f t="shared" si="12"/>
        <v>294106</v>
      </c>
      <c r="J191" s="394">
        <f t="shared" si="12"/>
        <v>32411</v>
      </c>
      <c r="K191" s="394">
        <f t="shared" si="12"/>
        <v>19805</v>
      </c>
      <c r="L191" s="394">
        <f t="shared" si="12"/>
        <v>261695</v>
      </c>
      <c r="M191" s="394">
        <f t="shared" si="12"/>
        <v>152627</v>
      </c>
      <c r="N191" s="394">
        <f t="shared" si="12"/>
        <v>109066</v>
      </c>
      <c r="O191" s="394">
        <f t="shared" si="12"/>
        <v>111259</v>
      </c>
      <c r="P191" s="394">
        <f t="shared" si="12"/>
        <v>21891</v>
      </c>
      <c r="Q191" s="394">
        <f t="shared" si="12"/>
        <v>338902</v>
      </c>
      <c r="R191" s="394">
        <f t="shared" si="12"/>
        <v>191134</v>
      </c>
      <c r="S191" s="394">
        <f t="shared" si="12"/>
        <v>147766</v>
      </c>
      <c r="T191" s="390"/>
      <c r="U191" s="391"/>
      <c r="Y191" s="393"/>
    </row>
    <row r="192" spans="1:25" s="157" customFormat="1" ht="18" customHeight="1">
      <c r="A192" s="296" t="s">
        <v>206</v>
      </c>
      <c r="B192" s="181">
        <f t="shared" ref="B192:S192" si="13">SUM(B176:B190)</f>
        <v>2760403.7960463045</v>
      </c>
      <c r="C192" s="181">
        <f t="shared" si="13"/>
        <v>788019.4</v>
      </c>
      <c r="D192" s="181">
        <f t="shared" si="13"/>
        <v>471742.98</v>
      </c>
      <c r="E192" s="181">
        <f t="shared" si="13"/>
        <v>20465.5</v>
      </c>
      <c r="F192" s="181">
        <f t="shared" si="13"/>
        <v>316274.42</v>
      </c>
      <c r="G192" s="181">
        <f t="shared" si="13"/>
        <v>135591.79999999999</v>
      </c>
      <c r="H192" s="181">
        <f t="shared" si="13"/>
        <v>180684.62</v>
      </c>
      <c r="I192" s="181">
        <f t="shared" si="13"/>
        <v>1972386.3960463046</v>
      </c>
      <c r="J192" s="181">
        <f t="shared" si="13"/>
        <v>259233.54181520833</v>
      </c>
      <c r="K192" s="181">
        <f t="shared" si="13"/>
        <v>95792.8</v>
      </c>
      <c r="L192" s="181">
        <f t="shared" si="13"/>
        <v>1713150.8542310963</v>
      </c>
      <c r="M192" s="181">
        <f t="shared" si="13"/>
        <v>1042761.2608890906</v>
      </c>
      <c r="N192" s="181">
        <f t="shared" si="13"/>
        <v>670387.59334200574</v>
      </c>
      <c r="O192" s="181">
        <f t="shared" si="13"/>
        <v>730976.10758469568</v>
      </c>
      <c r="P192" s="181">
        <f t="shared" si="13"/>
        <v>116258.5596231661</v>
      </c>
      <c r="Q192" s="181">
        <f t="shared" si="13"/>
        <v>2029427.041610287</v>
      </c>
      <c r="R192" s="181">
        <f t="shared" si="13"/>
        <v>1178351.0323912487</v>
      </c>
      <c r="S192" s="297">
        <f t="shared" si="13"/>
        <v>851074.00921903807</v>
      </c>
      <c r="T192" s="173"/>
      <c r="U192" s="166"/>
      <c r="Y192" s="164"/>
    </row>
    <row r="193" spans="1:25" s="157" customFormat="1" ht="18" customHeight="1">
      <c r="A193" s="298" t="s">
        <v>207</v>
      </c>
      <c r="B193" s="160">
        <v>125445</v>
      </c>
      <c r="C193" s="160">
        <v>19455</v>
      </c>
      <c r="D193" s="160">
        <v>11863</v>
      </c>
      <c r="E193" s="160">
        <v>1400</v>
      </c>
      <c r="F193" s="160">
        <v>7592</v>
      </c>
      <c r="G193" s="160">
        <v>1850</v>
      </c>
      <c r="H193" s="160">
        <v>5741</v>
      </c>
      <c r="I193" s="160">
        <v>105990</v>
      </c>
      <c r="J193" s="160">
        <v>50155</v>
      </c>
      <c r="K193" s="160">
        <v>3991</v>
      </c>
      <c r="L193" s="160">
        <v>55835</v>
      </c>
      <c r="M193" s="160">
        <v>30761</v>
      </c>
      <c r="N193" s="160">
        <v>25074</v>
      </c>
      <c r="O193" s="160">
        <v>62018</v>
      </c>
      <c r="P193" s="160">
        <v>5391</v>
      </c>
      <c r="Q193" s="160">
        <v>63427</v>
      </c>
      <c r="R193" s="160">
        <v>32612</v>
      </c>
      <c r="S193" s="290">
        <v>30815</v>
      </c>
      <c r="T193" s="179"/>
      <c r="U193" s="170"/>
      <c r="Y193" s="164"/>
    </row>
    <row r="194" spans="1:25" s="157" customFormat="1" ht="18" customHeight="1">
      <c r="A194" s="298" t="s">
        <v>208</v>
      </c>
      <c r="B194" s="160">
        <v>95013</v>
      </c>
      <c r="C194" s="160">
        <v>30865</v>
      </c>
      <c r="D194" s="160">
        <v>24359</v>
      </c>
      <c r="E194" s="160">
        <v>89</v>
      </c>
      <c r="F194" s="160">
        <v>6506</v>
      </c>
      <c r="G194" s="160">
        <v>874</v>
      </c>
      <c r="H194" s="160">
        <v>5632</v>
      </c>
      <c r="I194" s="160">
        <v>64149</v>
      </c>
      <c r="J194" s="160">
        <v>9151</v>
      </c>
      <c r="K194" s="160">
        <v>4882</v>
      </c>
      <c r="L194" s="160">
        <v>54998</v>
      </c>
      <c r="M194" s="160">
        <v>23192</v>
      </c>
      <c r="N194" s="160">
        <v>31806</v>
      </c>
      <c r="O194" s="160">
        <v>33510</v>
      </c>
      <c r="P194" s="160">
        <v>4971</v>
      </c>
      <c r="Q194" s="160">
        <v>61503</v>
      </c>
      <c r="R194" s="160">
        <v>24065</v>
      </c>
      <c r="S194" s="290">
        <v>37438</v>
      </c>
      <c r="T194" s="179"/>
      <c r="U194" s="170"/>
      <c r="Y194" s="164"/>
    </row>
    <row r="195" spans="1:25" s="356" customFormat="1" ht="18" customHeight="1">
      <c r="A195" s="355" t="s">
        <v>209</v>
      </c>
      <c r="B195" s="352">
        <v>117597.29229790138</v>
      </c>
      <c r="C195" s="352">
        <v>23176.34</v>
      </c>
      <c r="D195" s="352">
        <v>14099.3</v>
      </c>
      <c r="E195" s="352">
        <v>146.86000000000001</v>
      </c>
      <c r="F195" s="352">
        <v>9077.0400000000009</v>
      </c>
      <c r="G195" s="352">
        <v>1582</v>
      </c>
      <c r="H195" s="352">
        <v>7495.04</v>
      </c>
      <c r="I195" s="352">
        <v>94420.952297901385</v>
      </c>
      <c r="J195" s="352">
        <v>9265.2182277916218</v>
      </c>
      <c r="K195" s="352">
        <v>4908.4399999999996</v>
      </c>
      <c r="L195" s="352">
        <v>85155.734070109756</v>
      </c>
      <c r="M195" s="352">
        <v>53682.453758850461</v>
      </c>
      <c r="N195" s="352">
        <v>31473.280311259292</v>
      </c>
      <c r="O195" s="352">
        <v>23364.518227791617</v>
      </c>
      <c r="P195" s="352">
        <v>5055.3</v>
      </c>
      <c r="Q195" s="352">
        <v>94232.774070109765</v>
      </c>
      <c r="R195" s="352">
        <v>55264.453758850461</v>
      </c>
      <c r="S195" s="353">
        <v>38968.320311259289</v>
      </c>
      <c r="T195" s="415"/>
      <c r="U195" s="166"/>
      <c r="Y195" s="357"/>
    </row>
    <row r="196" spans="1:25" s="150" customFormat="1" ht="18" customHeight="1">
      <c r="A196" s="437" t="s">
        <v>274</v>
      </c>
      <c r="B196" s="394">
        <f>SUM(B193:B195)</f>
        <v>338055.29229790135</v>
      </c>
      <c r="C196" s="394">
        <f t="shared" ref="C196:S196" si="14">SUM(C193:C195)</f>
        <v>73496.34</v>
      </c>
      <c r="D196" s="394">
        <f t="shared" si="14"/>
        <v>50321.3</v>
      </c>
      <c r="E196" s="394">
        <f t="shared" si="14"/>
        <v>1635.8600000000001</v>
      </c>
      <c r="F196" s="394">
        <f t="shared" si="14"/>
        <v>23175.040000000001</v>
      </c>
      <c r="G196" s="394">
        <f t="shared" si="14"/>
        <v>4306</v>
      </c>
      <c r="H196" s="394">
        <f t="shared" si="14"/>
        <v>18868.04</v>
      </c>
      <c r="I196" s="394">
        <f t="shared" si="14"/>
        <v>264559.95229790139</v>
      </c>
      <c r="J196" s="394">
        <f t="shared" si="14"/>
        <v>68571.218227791629</v>
      </c>
      <c r="K196" s="394">
        <f t="shared" si="14"/>
        <v>13781.439999999999</v>
      </c>
      <c r="L196" s="394">
        <f t="shared" si="14"/>
        <v>195988.73407010976</v>
      </c>
      <c r="M196" s="394">
        <f t="shared" si="14"/>
        <v>107635.45375885046</v>
      </c>
      <c r="N196" s="394">
        <f t="shared" si="14"/>
        <v>88353.280311259296</v>
      </c>
      <c r="O196" s="394">
        <f t="shared" si="14"/>
        <v>118892.51822779162</v>
      </c>
      <c r="P196" s="394">
        <f t="shared" si="14"/>
        <v>15417.3</v>
      </c>
      <c r="Q196" s="394">
        <f t="shared" si="14"/>
        <v>219162.77407010976</v>
      </c>
      <c r="R196" s="394">
        <f t="shared" si="14"/>
        <v>111941.45375885046</v>
      </c>
      <c r="S196" s="394">
        <f t="shared" si="14"/>
        <v>107221.32031125929</v>
      </c>
      <c r="T196" s="173"/>
      <c r="U196" s="148"/>
      <c r="Y196" s="151"/>
    </row>
    <row r="197" spans="1:25" s="157" customFormat="1" ht="18" customHeight="1">
      <c r="A197" s="298" t="s">
        <v>210</v>
      </c>
      <c r="B197" s="160">
        <v>108491</v>
      </c>
      <c r="C197" s="160">
        <v>26178</v>
      </c>
      <c r="D197" s="160">
        <v>15244</v>
      </c>
      <c r="E197" s="160">
        <v>269</v>
      </c>
      <c r="F197" s="160">
        <v>10934</v>
      </c>
      <c r="G197" s="160">
        <v>4435</v>
      </c>
      <c r="H197" s="160">
        <v>6500</v>
      </c>
      <c r="I197" s="160">
        <v>82313</v>
      </c>
      <c r="J197" s="160">
        <v>2132</v>
      </c>
      <c r="K197" s="160">
        <v>514</v>
      </c>
      <c r="L197" s="160">
        <v>80181</v>
      </c>
      <c r="M197" s="160">
        <v>39898</v>
      </c>
      <c r="N197" s="160">
        <v>40283</v>
      </c>
      <c r="O197" s="160">
        <v>17376</v>
      </c>
      <c r="P197" s="160">
        <v>783</v>
      </c>
      <c r="Q197" s="160">
        <v>91115</v>
      </c>
      <c r="R197" s="160">
        <v>44333</v>
      </c>
      <c r="S197" s="290">
        <v>46782</v>
      </c>
      <c r="T197" s="179"/>
      <c r="U197" s="170"/>
      <c r="Y197" s="164"/>
    </row>
    <row r="198" spans="1:25" s="356" customFormat="1" ht="18" customHeight="1">
      <c r="A198" s="355" t="s">
        <v>211</v>
      </c>
      <c r="B198" s="352">
        <v>142152</v>
      </c>
      <c r="C198" s="352">
        <v>37806</v>
      </c>
      <c r="D198" s="352">
        <v>24201</v>
      </c>
      <c r="E198" s="352">
        <v>881</v>
      </c>
      <c r="F198" s="352">
        <v>13605</v>
      </c>
      <c r="G198" s="352">
        <v>4765</v>
      </c>
      <c r="H198" s="352">
        <v>8839</v>
      </c>
      <c r="I198" s="352">
        <v>104346</v>
      </c>
      <c r="J198" s="352">
        <v>20983</v>
      </c>
      <c r="K198" s="352">
        <v>11052</v>
      </c>
      <c r="L198" s="352">
        <v>83362</v>
      </c>
      <c r="M198" s="352">
        <v>44948</v>
      </c>
      <c r="N198" s="352">
        <v>38415</v>
      </c>
      <c r="O198" s="352">
        <v>45185</v>
      </c>
      <c r="P198" s="352">
        <v>11932</v>
      </c>
      <c r="Q198" s="352">
        <v>96967</v>
      </c>
      <c r="R198" s="352">
        <v>49713</v>
      </c>
      <c r="S198" s="353">
        <v>47254</v>
      </c>
      <c r="T198" s="415"/>
      <c r="U198" s="166"/>
      <c r="Y198" s="357"/>
    </row>
    <row r="199" spans="1:25" s="356" customFormat="1" ht="18" customHeight="1">
      <c r="A199" s="355" t="s">
        <v>212</v>
      </c>
      <c r="B199" s="352">
        <f>C199+I199</f>
        <v>125520.68449638804</v>
      </c>
      <c r="C199" s="352">
        <v>34956.81</v>
      </c>
      <c r="D199" s="352">
        <v>18545.63</v>
      </c>
      <c r="E199" s="352">
        <v>840.75</v>
      </c>
      <c r="F199" s="352">
        <v>16411.18</v>
      </c>
      <c r="G199" s="352">
        <v>8850.34</v>
      </c>
      <c r="H199" s="352">
        <v>7560.84</v>
      </c>
      <c r="I199" s="352">
        <v>90563.874496388045</v>
      </c>
      <c r="J199" s="352">
        <v>13832.854750144281</v>
      </c>
      <c r="K199" s="352">
        <v>5544.88</v>
      </c>
      <c r="L199" s="352">
        <v>76731.019746243765</v>
      </c>
      <c r="M199" s="352">
        <v>40301.278693442997</v>
      </c>
      <c r="N199" s="352">
        <v>36429.741052800768</v>
      </c>
      <c r="O199" s="352">
        <f>D199+J199</f>
        <v>32378.484750144282</v>
      </c>
      <c r="P199" s="352">
        <f>E199+K199</f>
        <v>6385.63</v>
      </c>
      <c r="Q199" s="352">
        <f>F199+L199</f>
        <v>93142.199746243772</v>
      </c>
      <c r="R199" s="352">
        <f>G199+M199</f>
        <v>49151.618693443001</v>
      </c>
      <c r="S199" s="353">
        <f>H199+N199</f>
        <v>43990.581052800771</v>
      </c>
      <c r="T199" s="444">
        <f t="shared" ref="T199:U199" si="15">I199+O199</f>
        <v>122942.35924653233</v>
      </c>
      <c r="U199" s="352">
        <f t="shared" si="15"/>
        <v>20218.484750144282</v>
      </c>
      <c r="Y199" s="357"/>
    </row>
    <row r="200" spans="1:25" s="150" customFormat="1" ht="18" customHeight="1">
      <c r="A200" s="437" t="s">
        <v>275</v>
      </c>
      <c r="B200" s="445">
        <f>SUM(B197:B199)</f>
        <v>376163.68449638807</v>
      </c>
      <c r="C200" s="445">
        <f t="shared" ref="C200:S200" si="16">SUM(C197:C199)</f>
        <v>98940.81</v>
      </c>
      <c r="D200" s="445">
        <f t="shared" si="16"/>
        <v>57990.630000000005</v>
      </c>
      <c r="E200" s="445">
        <f t="shared" si="16"/>
        <v>1990.75</v>
      </c>
      <c r="F200" s="445">
        <f t="shared" si="16"/>
        <v>40950.18</v>
      </c>
      <c r="G200" s="445">
        <f t="shared" si="16"/>
        <v>18050.34</v>
      </c>
      <c r="H200" s="445">
        <f t="shared" si="16"/>
        <v>22899.84</v>
      </c>
      <c r="I200" s="445">
        <f t="shared" si="16"/>
        <v>277222.87449638802</v>
      </c>
      <c r="J200" s="445">
        <f t="shared" si="16"/>
        <v>36947.854750144281</v>
      </c>
      <c r="K200" s="445">
        <f t="shared" si="16"/>
        <v>17110.88</v>
      </c>
      <c r="L200" s="445">
        <f t="shared" si="16"/>
        <v>240274.01974624378</v>
      </c>
      <c r="M200" s="445">
        <f t="shared" si="16"/>
        <v>125147.27869344299</v>
      </c>
      <c r="N200" s="445">
        <f t="shared" si="16"/>
        <v>115127.74105280076</v>
      </c>
      <c r="O200" s="445">
        <f t="shared" si="16"/>
        <v>94939.484750144285</v>
      </c>
      <c r="P200" s="445">
        <f t="shared" si="16"/>
        <v>19100.63</v>
      </c>
      <c r="Q200" s="445">
        <f t="shared" si="16"/>
        <v>281224.19974624377</v>
      </c>
      <c r="R200" s="445">
        <f t="shared" si="16"/>
        <v>143197.61869344302</v>
      </c>
      <c r="S200" s="445">
        <f t="shared" si="16"/>
        <v>138026.58105280076</v>
      </c>
      <c r="T200" s="426"/>
      <c r="U200" s="394"/>
      <c r="Y200" s="151"/>
    </row>
    <row r="201" spans="1:25" s="150" customFormat="1" ht="18" customHeight="1">
      <c r="A201" s="429" t="s">
        <v>213</v>
      </c>
      <c r="B201" s="162">
        <f>C201+I201</f>
        <v>125385.9240058673</v>
      </c>
      <c r="C201" s="162">
        <v>27410.32</v>
      </c>
      <c r="D201" s="430">
        <v>15258.62</v>
      </c>
      <c r="E201" s="430">
        <v>110.38</v>
      </c>
      <c r="F201" s="162">
        <v>12151.7</v>
      </c>
      <c r="G201" s="430">
        <v>4358.1000000000004</v>
      </c>
      <c r="H201" s="430">
        <v>7793.6</v>
      </c>
      <c r="I201" s="162">
        <v>97975.604005867295</v>
      </c>
      <c r="J201" s="430">
        <v>33823.235223295844</v>
      </c>
      <c r="K201" s="430">
        <v>1482.41</v>
      </c>
      <c r="L201" s="430">
        <v>64152.368782571451</v>
      </c>
      <c r="M201" s="430">
        <v>29999.658918388057</v>
      </c>
      <c r="N201" s="430">
        <v>34152.709864183395</v>
      </c>
      <c r="O201" s="430">
        <v>49081.855223295846</v>
      </c>
      <c r="P201" s="430">
        <v>1592.79</v>
      </c>
      <c r="Q201" s="430">
        <v>76304.068782571456</v>
      </c>
      <c r="R201" s="430">
        <v>34357.758918388055</v>
      </c>
      <c r="S201" s="431">
        <v>41946.309864183393</v>
      </c>
      <c r="T201" s="354"/>
      <c r="U201" s="160"/>
      <c r="Y201" s="151"/>
    </row>
    <row r="202" spans="1:25" s="150" customFormat="1" ht="18" customHeight="1">
      <c r="A202" s="298" t="s">
        <v>214</v>
      </c>
      <c r="B202" s="160">
        <f>C202+I202</f>
        <v>105677.64262005127</v>
      </c>
      <c r="C202" s="160">
        <v>28666.22</v>
      </c>
      <c r="D202" s="380">
        <v>14862.85</v>
      </c>
      <c r="E202" s="380">
        <v>254.03</v>
      </c>
      <c r="F202" s="380">
        <v>13803.37</v>
      </c>
      <c r="G202" s="380">
        <v>8415.4699999999993</v>
      </c>
      <c r="H202" s="380">
        <v>5387.9</v>
      </c>
      <c r="I202" s="380">
        <v>77011.422620051264</v>
      </c>
      <c r="J202" s="380">
        <v>17137.330317770487</v>
      </c>
      <c r="K202" s="380">
        <v>2855.88</v>
      </c>
      <c r="L202" s="380">
        <v>59874.092302280776</v>
      </c>
      <c r="M202" s="380">
        <v>37227.064577347388</v>
      </c>
      <c r="N202" s="380">
        <v>22647.027724933392</v>
      </c>
      <c r="O202" s="380">
        <v>32000.18031777049</v>
      </c>
      <c r="P202" s="380">
        <v>3109.91</v>
      </c>
      <c r="Q202" s="380">
        <v>73677.462302280779</v>
      </c>
      <c r="R202" s="380">
        <v>45642.534577347382</v>
      </c>
      <c r="S202" s="381">
        <v>28034.92772493339</v>
      </c>
      <c r="T202" s="354"/>
      <c r="U202" s="160"/>
      <c r="Y202" s="151"/>
    </row>
    <row r="203" spans="1:25" s="150" customFormat="1" ht="18" customHeight="1">
      <c r="A203" s="446" t="s">
        <v>215</v>
      </c>
      <c r="B203" s="447">
        <v>127234</v>
      </c>
      <c r="C203" s="447">
        <v>32259</v>
      </c>
      <c r="D203" s="448">
        <v>21097</v>
      </c>
      <c r="E203" s="448">
        <v>205</v>
      </c>
      <c r="F203" s="448">
        <v>11162</v>
      </c>
      <c r="G203" s="448">
        <v>6121</v>
      </c>
      <c r="H203" s="448">
        <v>5041</v>
      </c>
      <c r="I203" s="448">
        <v>94975</v>
      </c>
      <c r="J203" s="448">
        <v>20503</v>
      </c>
      <c r="K203" s="448">
        <v>17178</v>
      </c>
      <c r="L203" s="448">
        <v>74472</v>
      </c>
      <c r="M203" s="448">
        <v>44015</v>
      </c>
      <c r="N203" s="448">
        <v>30458</v>
      </c>
      <c r="O203" s="448">
        <v>41600</v>
      </c>
      <c r="P203" s="448">
        <v>17383</v>
      </c>
      <c r="Q203" s="448">
        <v>85635</v>
      </c>
      <c r="R203" s="448">
        <v>50136</v>
      </c>
      <c r="S203" s="449">
        <v>35499</v>
      </c>
      <c r="T203" s="354"/>
      <c r="U203" s="160"/>
      <c r="Y203" s="151"/>
    </row>
    <row r="204" spans="1:25" s="412" customFormat="1" ht="18" customHeight="1">
      <c r="A204" s="464" t="s">
        <v>284</v>
      </c>
      <c r="B204" s="465">
        <f>SUM(B201:B203)</f>
        <v>358297.56662591855</v>
      </c>
      <c r="C204" s="465">
        <f t="shared" ref="C204:U204" si="17">SUM(C201:C203)</f>
        <v>88335.540000000008</v>
      </c>
      <c r="D204" s="465">
        <f t="shared" si="17"/>
        <v>51218.47</v>
      </c>
      <c r="E204" s="465">
        <f t="shared" si="17"/>
        <v>569.41</v>
      </c>
      <c r="F204" s="465">
        <f t="shared" si="17"/>
        <v>37117.07</v>
      </c>
      <c r="G204" s="465">
        <f t="shared" si="17"/>
        <v>18894.57</v>
      </c>
      <c r="H204" s="465">
        <f t="shared" si="17"/>
        <v>18222.5</v>
      </c>
      <c r="I204" s="465">
        <f t="shared" si="17"/>
        <v>269962.02662591857</v>
      </c>
      <c r="J204" s="465">
        <f t="shared" si="17"/>
        <v>71463.565541066331</v>
      </c>
      <c r="K204" s="465">
        <f t="shared" si="17"/>
        <v>21516.29</v>
      </c>
      <c r="L204" s="465">
        <f t="shared" si="17"/>
        <v>198498.46108485223</v>
      </c>
      <c r="M204" s="465">
        <f t="shared" si="17"/>
        <v>111241.72349573544</v>
      </c>
      <c r="N204" s="465">
        <f t="shared" si="17"/>
        <v>87257.73758911679</v>
      </c>
      <c r="O204" s="465">
        <f t="shared" si="17"/>
        <v>122682.03554106633</v>
      </c>
      <c r="P204" s="465">
        <f t="shared" si="17"/>
        <v>22085.7</v>
      </c>
      <c r="Q204" s="465">
        <f t="shared" si="17"/>
        <v>235616.53108485223</v>
      </c>
      <c r="R204" s="465">
        <f t="shared" si="17"/>
        <v>130136.29349573544</v>
      </c>
      <c r="S204" s="465">
        <f t="shared" si="17"/>
        <v>105480.23758911679</v>
      </c>
      <c r="T204" s="465">
        <f t="shared" si="17"/>
        <v>0</v>
      </c>
      <c r="U204" s="465">
        <f t="shared" si="17"/>
        <v>0</v>
      </c>
      <c r="Y204" s="410"/>
    </row>
    <row r="205" spans="1:25" s="150" customFormat="1" ht="18" customHeight="1">
      <c r="A205" s="382" t="s">
        <v>216</v>
      </c>
      <c r="B205" s="352">
        <v>117065.46324823919</v>
      </c>
      <c r="C205" s="352">
        <v>27166.65</v>
      </c>
      <c r="D205" s="383">
        <v>14290.5</v>
      </c>
      <c r="E205" s="383">
        <v>419.49</v>
      </c>
      <c r="F205" s="383">
        <v>12876.15</v>
      </c>
      <c r="G205" s="383">
        <v>5379.16</v>
      </c>
      <c r="H205" s="383">
        <v>7496.99</v>
      </c>
      <c r="I205" s="383">
        <v>89898.813248239196</v>
      </c>
      <c r="J205" s="383">
        <v>8561.8147796550074</v>
      </c>
      <c r="K205" s="383">
        <v>6033.57</v>
      </c>
      <c r="L205" s="383">
        <v>81336.998468584192</v>
      </c>
      <c r="M205" s="383">
        <v>42794.937716292414</v>
      </c>
      <c r="N205" s="383">
        <v>38542.060752291793</v>
      </c>
      <c r="O205" s="383">
        <v>22852.314779655007</v>
      </c>
      <c r="P205" s="383">
        <v>6453.06</v>
      </c>
      <c r="Q205" s="383">
        <v>94213.148468584201</v>
      </c>
      <c r="R205" s="383">
        <v>48174.09771629241</v>
      </c>
      <c r="S205" s="384">
        <v>46039.050752291791</v>
      </c>
      <c r="T205" s="354"/>
      <c r="U205" s="160"/>
      <c r="Y205" s="151"/>
    </row>
    <row r="206" spans="1:25" s="157" customFormat="1" ht="18" customHeight="1">
      <c r="A206" s="385" t="s">
        <v>217</v>
      </c>
      <c r="B206" s="379">
        <v>131458</v>
      </c>
      <c r="C206" s="379">
        <v>39573</v>
      </c>
      <c r="D206" s="386">
        <v>22494</v>
      </c>
      <c r="E206" s="386">
        <v>1478</v>
      </c>
      <c r="F206" s="386">
        <v>17079</v>
      </c>
      <c r="G206" s="386">
        <v>7809</v>
      </c>
      <c r="H206" s="386">
        <v>9269</v>
      </c>
      <c r="I206" s="386">
        <v>91885</v>
      </c>
      <c r="J206" s="386">
        <v>6801</v>
      </c>
      <c r="K206" s="386">
        <v>3030</v>
      </c>
      <c r="L206" s="386">
        <v>85085</v>
      </c>
      <c r="M206" s="386">
        <v>36720</v>
      </c>
      <c r="N206" s="386">
        <v>48364</v>
      </c>
      <c r="O206" s="386">
        <v>29295</v>
      </c>
      <c r="P206" s="386">
        <v>4508</v>
      </c>
      <c r="Q206" s="386">
        <v>102163</v>
      </c>
      <c r="R206" s="386">
        <v>44530</v>
      </c>
      <c r="S206" s="381">
        <v>57633</v>
      </c>
      <c r="T206" s="378"/>
      <c r="U206" s="379"/>
      <c r="Y206" s="164"/>
    </row>
    <row r="207" spans="1:25" s="356" customFormat="1" ht="18" customHeight="1">
      <c r="A207" s="382" t="s">
        <v>218</v>
      </c>
      <c r="B207" s="401">
        <v>224237</v>
      </c>
      <c r="C207" s="401">
        <v>95935</v>
      </c>
      <c r="D207" s="402">
        <v>53030</v>
      </c>
      <c r="E207" s="402">
        <v>1015</v>
      </c>
      <c r="F207" s="402">
        <v>42904</v>
      </c>
      <c r="G207" s="402">
        <v>26483</v>
      </c>
      <c r="H207" s="402">
        <v>16421</v>
      </c>
      <c r="I207" s="402">
        <v>128303</v>
      </c>
      <c r="J207" s="402">
        <v>22227</v>
      </c>
      <c r="K207" s="402">
        <v>15087</v>
      </c>
      <c r="L207" s="402">
        <v>106076</v>
      </c>
      <c r="M207" s="402">
        <v>60495</v>
      </c>
      <c r="N207" s="402">
        <v>45581</v>
      </c>
      <c r="O207" s="402">
        <v>75257</v>
      </c>
      <c r="P207" s="402">
        <v>16102</v>
      </c>
      <c r="Q207" s="402">
        <v>148980</v>
      </c>
      <c r="R207" s="402">
        <v>86978</v>
      </c>
      <c r="S207" s="403">
        <v>62002</v>
      </c>
      <c r="T207" s="400"/>
      <c r="U207" s="401"/>
      <c r="Y207" s="357"/>
    </row>
    <row r="208" spans="1:25" s="356" customFormat="1" ht="18" customHeight="1">
      <c r="A208" s="464" t="s">
        <v>292</v>
      </c>
      <c r="B208" s="481">
        <f>SUM(B205:B207)</f>
        <v>472760.46324823919</v>
      </c>
      <c r="C208" s="481">
        <f t="shared" ref="C208:U208" si="18">SUM(C205:C207)</f>
        <v>162674.65</v>
      </c>
      <c r="D208" s="481">
        <f t="shared" si="18"/>
        <v>89814.5</v>
      </c>
      <c r="E208" s="481">
        <f t="shared" si="18"/>
        <v>2912.49</v>
      </c>
      <c r="F208" s="481">
        <f t="shared" si="18"/>
        <v>72859.149999999994</v>
      </c>
      <c r="G208" s="481">
        <f t="shared" si="18"/>
        <v>39671.160000000003</v>
      </c>
      <c r="H208" s="481">
        <f t="shared" si="18"/>
        <v>33186.99</v>
      </c>
      <c r="I208" s="481">
        <f t="shared" si="18"/>
        <v>310086.81324823922</v>
      </c>
      <c r="J208" s="481">
        <f t="shared" si="18"/>
        <v>37589.814779655004</v>
      </c>
      <c r="K208" s="481">
        <f t="shared" si="18"/>
        <v>24150.57</v>
      </c>
      <c r="L208" s="481">
        <f t="shared" si="18"/>
        <v>272497.99846858421</v>
      </c>
      <c r="M208" s="481">
        <f t="shared" si="18"/>
        <v>140009.93771629242</v>
      </c>
      <c r="N208" s="481">
        <f t="shared" si="18"/>
        <v>132487.06075229179</v>
      </c>
      <c r="O208" s="481">
        <f t="shared" si="18"/>
        <v>127404.314779655</v>
      </c>
      <c r="P208" s="481">
        <f t="shared" si="18"/>
        <v>27063.06</v>
      </c>
      <c r="Q208" s="481">
        <f t="shared" si="18"/>
        <v>345356.14846858417</v>
      </c>
      <c r="R208" s="481">
        <f t="shared" si="18"/>
        <v>179682.09771629242</v>
      </c>
      <c r="S208" s="481">
        <f t="shared" si="18"/>
        <v>165674.05075229181</v>
      </c>
      <c r="T208" s="481">
        <f t="shared" si="18"/>
        <v>0</v>
      </c>
      <c r="U208" s="481">
        <f t="shared" si="18"/>
        <v>0</v>
      </c>
      <c r="Y208" s="357"/>
    </row>
    <row r="209" spans="1:25" s="356" customFormat="1" ht="18" customHeight="1">
      <c r="A209" s="296" t="s">
        <v>220</v>
      </c>
      <c r="B209" s="404">
        <f>SUM(B193:B207)</f>
        <v>2617793.5500886552</v>
      </c>
      <c r="C209" s="404">
        <f t="shared" ref="C209:S209" si="19">SUM(C193:C207)</f>
        <v>684220.03</v>
      </c>
      <c r="D209" s="404">
        <f t="shared" si="19"/>
        <v>408875.30000000005</v>
      </c>
      <c r="E209" s="404">
        <f t="shared" si="19"/>
        <v>11304.53</v>
      </c>
      <c r="F209" s="404">
        <f t="shared" si="19"/>
        <v>275343.73</v>
      </c>
      <c r="G209" s="404">
        <f t="shared" si="19"/>
        <v>122172.98000000001</v>
      </c>
      <c r="H209" s="404">
        <f t="shared" si="19"/>
        <v>153167.75</v>
      </c>
      <c r="I209" s="404">
        <f t="shared" si="19"/>
        <v>1933576.5200886552</v>
      </c>
      <c r="J209" s="404">
        <f t="shared" si="19"/>
        <v>391555.0918176595</v>
      </c>
      <c r="K209" s="404">
        <f t="shared" si="19"/>
        <v>128967.79000000001</v>
      </c>
      <c r="L209" s="404">
        <f t="shared" si="19"/>
        <v>1542020.4282709956</v>
      </c>
      <c r="M209" s="404">
        <f t="shared" si="19"/>
        <v>828058.84961235023</v>
      </c>
      <c r="N209" s="404">
        <f t="shared" si="19"/>
        <v>713964.57865864551</v>
      </c>
      <c r="O209" s="404">
        <f t="shared" si="19"/>
        <v>800432.39181765949</v>
      </c>
      <c r="P209" s="404">
        <f t="shared" si="19"/>
        <v>140270.32</v>
      </c>
      <c r="Q209" s="404">
        <f t="shared" si="19"/>
        <v>1817363.1582709958</v>
      </c>
      <c r="R209" s="404">
        <f t="shared" si="19"/>
        <v>950232.82961235009</v>
      </c>
      <c r="S209" s="409">
        <f t="shared" si="19"/>
        <v>867130.32865864551</v>
      </c>
      <c r="T209" s="400"/>
      <c r="U209" s="401"/>
      <c r="Y209" s="357"/>
    </row>
    <row r="210" spans="1:25" s="157" customFormat="1" ht="18" customHeight="1">
      <c r="A210" s="405" t="s">
        <v>219</v>
      </c>
      <c r="B210" s="406">
        <v>94616</v>
      </c>
      <c r="C210" s="406">
        <v>33478</v>
      </c>
      <c r="D210" s="407">
        <v>20951</v>
      </c>
      <c r="E210" s="407">
        <v>535</v>
      </c>
      <c r="F210" s="407">
        <v>12527</v>
      </c>
      <c r="G210" s="407">
        <v>6430</v>
      </c>
      <c r="H210" s="407">
        <v>6097</v>
      </c>
      <c r="I210" s="407">
        <v>61139</v>
      </c>
      <c r="J210" s="407">
        <v>12957</v>
      </c>
      <c r="K210" s="407">
        <v>5152</v>
      </c>
      <c r="L210" s="407">
        <v>48182</v>
      </c>
      <c r="M210" s="407">
        <v>27508</v>
      </c>
      <c r="N210" s="407">
        <v>20674</v>
      </c>
      <c r="O210" s="407">
        <v>33908</v>
      </c>
      <c r="P210" s="407">
        <v>5686</v>
      </c>
      <c r="Q210" s="407">
        <v>60709</v>
      </c>
      <c r="R210" s="407">
        <v>33938</v>
      </c>
      <c r="S210" s="408">
        <v>26771</v>
      </c>
      <c r="T210" s="378"/>
      <c r="U210" s="379"/>
      <c r="Y210" s="164"/>
    </row>
    <row r="211" spans="1:25" s="157" customFormat="1" ht="18" customHeight="1">
      <c r="A211" s="385" t="s">
        <v>221</v>
      </c>
      <c r="B211" s="160">
        <v>85927.019510711427</v>
      </c>
      <c r="C211" s="380">
        <v>28257.33</v>
      </c>
      <c r="D211" s="380">
        <v>19142.16</v>
      </c>
      <c r="E211" s="380">
        <v>1876.55</v>
      </c>
      <c r="F211" s="380">
        <v>9115.17</v>
      </c>
      <c r="G211" s="380">
        <v>1627.69</v>
      </c>
      <c r="H211" s="380">
        <v>7487.48</v>
      </c>
      <c r="I211" s="380">
        <v>57669.68951071144</v>
      </c>
      <c r="J211" s="380">
        <v>8242.087003426599</v>
      </c>
      <c r="K211" s="380">
        <v>3242.4</v>
      </c>
      <c r="L211" s="380">
        <v>49427.602507284842</v>
      </c>
      <c r="M211" s="380">
        <v>24998.723768429321</v>
      </c>
      <c r="N211" s="380">
        <v>24428.878738855514</v>
      </c>
      <c r="O211" s="380">
        <v>27384.247003426597</v>
      </c>
      <c r="P211" s="380">
        <v>5118.95</v>
      </c>
      <c r="Q211" s="380">
        <v>58542.772507284841</v>
      </c>
      <c r="R211" s="380">
        <v>26626.413768429324</v>
      </c>
      <c r="S211" s="381">
        <v>31916.358738855513</v>
      </c>
      <c r="T211" s="378"/>
      <c r="U211" s="379"/>
      <c r="Y211" s="164"/>
    </row>
    <row r="212" spans="1:25" s="356" customFormat="1" ht="18" customHeight="1">
      <c r="A212" s="382" t="s">
        <v>222</v>
      </c>
      <c r="B212" s="401">
        <v>159783</v>
      </c>
      <c r="C212" s="402">
        <v>34428</v>
      </c>
      <c r="D212" s="402">
        <v>23516</v>
      </c>
      <c r="E212" s="402">
        <v>1919</v>
      </c>
      <c r="F212" s="402">
        <v>10912</v>
      </c>
      <c r="G212" s="402">
        <v>3304</v>
      </c>
      <c r="H212" s="402">
        <v>7608</v>
      </c>
      <c r="I212" s="402">
        <v>125355</v>
      </c>
      <c r="J212" s="402">
        <v>38869</v>
      </c>
      <c r="K212" s="402">
        <v>8907</v>
      </c>
      <c r="L212" s="402">
        <v>86486</v>
      </c>
      <c r="M212" s="402">
        <v>55539</v>
      </c>
      <c r="N212" s="402">
        <v>30947</v>
      </c>
      <c r="O212" s="402">
        <v>62385</v>
      </c>
      <c r="P212" s="402">
        <v>10825</v>
      </c>
      <c r="Q212" s="402">
        <v>97398</v>
      </c>
      <c r="R212" s="402">
        <v>58844</v>
      </c>
      <c r="S212" s="403">
        <v>38554</v>
      </c>
      <c r="T212" s="400"/>
      <c r="U212" s="401"/>
      <c r="Y212" s="357"/>
    </row>
    <row r="213" spans="1:25" s="356" customFormat="1" ht="18" customHeight="1">
      <c r="A213" s="428" t="s">
        <v>276</v>
      </c>
      <c r="B213" s="450">
        <f>SUM(B210:B212)</f>
        <v>340326.01951071143</v>
      </c>
      <c r="C213" s="450">
        <f t="shared" ref="C213:S213" si="20">SUM(C210:C212)</f>
        <v>96163.33</v>
      </c>
      <c r="D213" s="450">
        <f t="shared" si="20"/>
        <v>63609.16</v>
      </c>
      <c r="E213" s="450">
        <f t="shared" si="20"/>
        <v>4330.55</v>
      </c>
      <c r="F213" s="450">
        <f t="shared" si="20"/>
        <v>32554.17</v>
      </c>
      <c r="G213" s="450">
        <f t="shared" si="20"/>
        <v>11361.69</v>
      </c>
      <c r="H213" s="450">
        <f t="shared" si="20"/>
        <v>21192.48</v>
      </c>
      <c r="I213" s="450">
        <f t="shared" si="20"/>
        <v>244163.68951071144</v>
      </c>
      <c r="J213" s="450">
        <f t="shared" si="20"/>
        <v>60068.087003426597</v>
      </c>
      <c r="K213" s="450">
        <f t="shared" si="20"/>
        <v>17301.400000000001</v>
      </c>
      <c r="L213" s="450">
        <f t="shared" si="20"/>
        <v>184095.60250728484</v>
      </c>
      <c r="M213" s="450">
        <f t="shared" si="20"/>
        <v>108045.72376842932</v>
      </c>
      <c r="N213" s="450">
        <f t="shared" si="20"/>
        <v>76049.878738855507</v>
      </c>
      <c r="O213" s="450">
        <f t="shared" si="20"/>
        <v>123677.2470034266</v>
      </c>
      <c r="P213" s="450">
        <f t="shared" si="20"/>
        <v>21629.95</v>
      </c>
      <c r="Q213" s="450">
        <f t="shared" si="20"/>
        <v>216649.77250728483</v>
      </c>
      <c r="R213" s="450">
        <f t="shared" si="20"/>
        <v>119408.41376842932</v>
      </c>
      <c r="S213" s="450">
        <f t="shared" si="20"/>
        <v>97241.358738855517</v>
      </c>
      <c r="T213" s="400"/>
      <c r="U213" s="401"/>
      <c r="V213" s="482">
        <f>(B213-B196)/B196*100</f>
        <v>0.67170290320704762</v>
      </c>
      <c r="W213" s="482">
        <f>(C213-C196)/C196*100</f>
        <v>30.840977931690212</v>
      </c>
      <c r="Y213" s="357"/>
    </row>
    <row r="214" spans="1:25" s="456" customFormat="1" ht="18" customHeight="1">
      <c r="A214" s="451" t="s">
        <v>223</v>
      </c>
      <c r="B214" s="452">
        <v>140188</v>
      </c>
      <c r="C214" s="453">
        <v>28746</v>
      </c>
      <c r="D214" s="453">
        <v>19652</v>
      </c>
      <c r="E214" s="453">
        <v>345</v>
      </c>
      <c r="F214" s="453">
        <v>9094</v>
      </c>
      <c r="G214" s="453">
        <v>2403</v>
      </c>
      <c r="H214" s="453">
        <v>6691</v>
      </c>
      <c r="I214" s="453">
        <v>111442</v>
      </c>
      <c r="J214" s="453">
        <v>10456</v>
      </c>
      <c r="K214" s="453">
        <v>6071</v>
      </c>
      <c r="L214" s="453">
        <v>100985</v>
      </c>
      <c r="M214" s="453">
        <v>61146</v>
      </c>
      <c r="N214" s="453">
        <v>39839</v>
      </c>
      <c r="O214" s="453">
        <v>30108</v>
      </c>
      <c r="P214" s="453">
        <v>6416</v>
      </c>
      <c r="Q214" s="453">
        <v>110080</v>
      </c>
      <c r="R214" s="453">
        <v>63549</v>
      </c>
      <c r="S214" s="454">
        <v>46531</v>
      </c>
      <c r="T214" s="455"/>
      <c r="U214" s="452"/>
      <c r="V214" s="483"/>
      <c r="Y214" s="457"/>
    </row>
    <row r="215" spans="1:25" s="392" customFormat="1" ht="18" customHeight="1">
      <c r="A215" s="458" t="s">
        <v>224</v>
      </c>
      <c r="B215" s="459">
        <v>111384</v>
      </c>
      <c r="C215" s="460">
        <v>25130</v>
      </c>
      <c r="D215" s="460">
        <v>16376</v>
      </c>
      <c r="E215" s="460">
        <v>398</v>
      </c>
      <c r="F215" s="460">
        <v>8753</v>
      </c>
      <c r="G215" s="460">
        <v>2211</v>
      </c>
      <c r="H215" s="460">
        <v>6542</v>
      </c>
      <c r="I215" s="460">
        <v>86254</v>
      </c>
      <c r="J215" s="460">
        <v>11872</v>
      </c>
      <c r="K215" s="460">
        <v>3100</v>
      </c>
      <c r="L215" s="460">
        <v>74382</v>
      </c>
      <c r="M215" s="460">
        <v>42691</v>
      </c>
      <c r="N215" s="460">
        <v>31691</v>
      </c>
      <c r="O215" s="460">
        <v>28248</v>
      </c>
      <c r="P215" s="460">
        <v>3498</v>
      </c>
      <c r="Q215" s="460">
        <v>83136</v>
      </c>
      <c r="R215" s="460">
        <v>44902</v>
      </c>
      <c r="S215" s="461">
        <v>38233</v>
      </c>
      <c r="T215" s="462"/>
      <c r="U215" s="459"/>
      <c r="V215" s="484"/>
      <c r="Y215" s="393"/>
    </row>
    <row r="216" spans="1:25" s="392" customFormat="1" ht="18" customHeight="1">
      <c r="A216" s="458" t="s">
        <v>225</v>
      </c>
      <c r="B216" s="459">
        <v>128926.25406726528</v>
      </c>
      <c r="C216" s="460">
        <v>34546</v>
      </c>
      <c r="D216" s="460">
        <v>23066.1</v>
      </c>
      <c r="E216" s="460">
        <v>537.94000000000005</v>
      </c>
      <c r="F216" s="460">
        <v>11479.9</v>
      </c>
      <c r="G216" s="460">
        <v>2237.1999999999998</v>
      </c>
      <c r="H216" s="460">
        <v>9242.7000000000007</v>
      </c>
      <c r="I216" s="460">
        <v>94380.254067265283</v>
      </c>
      <c r="J216" s="460">
        <v>12010.710843488983</v>
      </c>
      <c r="K216" s="460">
        <v>8318.85</v>
      </c>
      <c r="L216" s="460">
        <v>82369.543223776302</v>
      </c>
      <c r="M216" s="460">
        <v>41087.409653282397</v>
      </c>
      <c r="N216" s="460">
        <v>41282.133570493897</v>
      </c>
      <c r="O216" s="460">
        <v>35076.810843488987</v>
      </c>
      <c r="P216" s="460">
        <v>8856.7900000000009</v>
      </c>
      <c r="Q216" s="460">
        <v>93849.443223776296</v>
      </c>
      <c r="R216" s="460">
        <v>43324.609653282401</v>
      </c>
      <c r="S216" s="461">
        <v>50524.833570493895</v>
      </c>
      <c r="T216" s="462"/>
      <c r="U216" s="459"/>
      <c r="V216" s="484"/>
      <c r="Y216" s="393"/>
    </row>
    <row r="217" spans="1:25" s="412" customFormat="1" ht="18" customHeight="1">
      <c r="A217" s="428" t="s">
        <v>277</v>
      </c>
      <c r="B217" s="419">
        <f>SUM(B214:B216)</f>
        <v>380498.25406726531</v>
      </c>
      <c r="C217" s="419">
        <f t="shared" ref="C217:S217" si="21">SUM(C214:C216)</f>
        <v>88422</v>
      </c>
      <c r="D217" s="419">
        <f t="shared" si="21"/>
        <v>59094.1</v>
      </c>
      <c r="E217" s="419">
        <f t="shared" si="21"/>
        <v>1280.94</v>
      </c>
      <c r="F217" s="419">
        <f t="shared" si="21"/>
        <v>29326.9</v>
      </c>
      <c r="G217" s="419">
        <f t="shared" si="21"/>
        <v>6851.2</v>
      </c>
      <c r="H217" s="419">
        <f t="shared" si="21"/>
        <v>22475.7</v>
      </c>
      <c r="I217" s="419">
        <f t="shared" si="21"/>
        <v>292076.25406726531</v>
      </c>
      <c r="J217" s="419">
        <f t="shared" si="21"/>
        <v>34338.710843488981</v>
      </c>
      <c r="K217" s="419">
        <f t="shared" si="21"/>
        <v>17489.849999999999</v>
      </c>
      <c r="L217" s="419">
        <f t="shared" si="21"/>
        <v>257736.5432237763</v>
      </c>
      <c r="M217" s="419">
        <f t="shared" si="21"/>
        <v>144924.4096532824</v>
      </c>
      <c r="N217" s="419">
        <f t="shared" si="21"/>
        <v>112812.1335704939</v>
      </c>
      <c r="O217" s="419">
        <f t="shared" si="21"/>
        <v>93432.810843488987</v>
      </c>
      <c r="P217" s="419">
        <f t="shared" si="21"/>
        <v>18770.79</v>
      </c>
      <c r="Q217" s="419">
        <f t="shared" si="21"/>
        <v>287065.4432237763</v>
      </c>
      <c r="R217" s="419">
        <f t="shared" si="21"/>
        <v>151775.60965328239</v>
      </c>
      <c r="S217" s="419">
        <f t="shared" si="21"/>
        <v>135288.83357049391</v>
      </c>
      <c r="T217" s="413"/>
      <c r="U217" s="411"/>
      <c r="V217" s="482">
        <f>(B217-B200)/B200*100</f>
        <v>1.1523094199485013</v>
      </c>
      <c r="W217" s="482">
        <f>(C217-C200)/C200*100</f>
        <v>-10.631416904713028</v>
      </c>
      <c r="Y217" s="410"/>
    </row>
    <row r="218" spans="1:25" s="159" customFormat="1" ht="18" customHeight="1">
      <c r="A218" s="433" t="s">
        <v>226</v>
      </c>
      <c r="B218" s="401">
        <v>103291.68269506968</v>
      </c>
      <c r="C218" s="402">
        <v>26836.94</v>
      </c>
      <c r="D218" s="402">
        <v>12674.39</v>
      </c>
      <c r="E218" s="402">
        <v>598.71</v>
      </c>
      <c r="F218" s="402">
        <v>14162.55</v>
      </c>
      <c r="G218" s="402">
        <v>6054.9</v>
      </c>
      <c r="H218" s="402">
        <v>8107.65</v>
      </c>
      <c r="I218" s="402">
        <v>76454.742695069697</v>
      </c>
      <c r="J218" s="402">
        <v>8362.2768959554778</v>
      </c>
      <c r="K218" s="402">
        <v>2531.02</v>
      </c>
      <c r="L218" s="402">
        <v>68092.465799114216</v>
      </c>
      <c r="M218" s="402">
        <v>30521.842459997089</v>
      </c>
      <c r="N218" s="402">
        <v>37570.623339117126</v>
      </c>
      <c r="O218" s="402">
        <v>21036.666895955481</v>
      </c>
      <c r="P218" s="402">
        <v>3129.73</v>
      </c>
      <c r="Q218" s="402">
        <v>82255.015799114219</v>
      </c>
      <c r="R218" s="402">
        <v>36576.742459997091</v>
      </c>
      <c r="S218" s="434">
        <v>45678.273339117135</v>
      </c>
      <c r="T218" s="413"/>
      <c r="U218" s="411"/>
      <c r="V218" s="485"/>
      <c r="Y218" s="175"/>
    </row>
    <row r="219" spans="1:25" s="159" customFormat="1" ht="18" customHeight="1">
      <c r="A219" s="435" t="s">
        <v>227</v>
      </c>
      <c r="B219" s="379">
        <v>89985.290612361903</v>
      </c>
      <c r="C219" s="386">
        <v>28810.92</v>
      </c>
      <c r="D219" s="386">
        <v>11055.31</v>
      </c>
      <c r="E219" s="386">
        <v>899.95398558943998</v>
      </c>
      <c r="F219" s="386">
        <v>17755.61</v>
      </c>
      <c r="G219" s="386">
        <v>11130.5</v>
      </c>
      <c r="H219" s="386">
        <v>6625.11</v>
      </c>
      <c r="I219" s="386">
        <v>61174.370612361898</v>
      </c>
      <c r="J219" s="386">
        <v>15066.894072410207</v>
      </c>
      <c r="K219" s="386">
        <v>9224.6139855894398</v>
      </c>
      <c r="L219" s="386">
        <v>46107.476539951691</v>
      </c>
      <c r="M219" s="386">
        <v>22096.155732286497</v>
      </c>
      <c r="N219" s="386">
        <v>24011.32080766519</v>
      </c>
      <c r="O219" s="386">
        <v>26122.204072410204</v>
      </c>
      <c r="P219" s="386">
        <v>10124.56797117888</v>
      </c>
      <c r="Q219" s="386">
        <v>63863.086539951692</v>
      </c>
      <c r="R219" s="386">
        <v>33226.655732286497</v>
      </c>
      <c r="S219" s="436">
        <v>30636.430807665191</v>
      </c>
      <c r="T219" s="413"/>
      <c r="U219" s="411"/>
      <c r="V219" s="485"/>
      <c r="Y219" s="175"/>
    </row>
    <row r="220" spans="1:25" s="157" customFormat="1" ht="18" customHeight="1">
      <c r="A220" s="435" t="s">
        <v>228</v>
      </c>
      <c r="B220" s="379">
        <v>152749</v>
      </c>
      <c r="C220" s="386">
        <v>37936</v>
      </c>
      <c r="D220" s="386">
        <v>23735</v>
      </c>
      <c r="E220" s="386">
        <v>292</v>
      </c>
      <c r="F220" s="386">
        <v>14201</v>
      </c>
      <c r="G220" s="386">
        <v>4152</v>
      </c>
      <c r="H220" s="386">
        <v>10049</v>
      </c>
      <c r="I220" s="386">
        <v>114813</v>
      </c>
      <c r="J220" s="386">
        <v>37839</v>
      </c>
      <c r="K220" s="386">
        <v>1364</v>
      </c>
      <c r="L220" s="386">
        <v>76973</v>
      </c>
      <c r="M220" s="386">
        <v>44258</v>
      </c>
      <c r="N220" s="386">
        <v>32715</v>
      </c>
      <c r="O220" s="386">
        <v>61575</v>
      </c>
      <c r="P220" s="386">
        <v>1656</v>
      </c>
      <c r="Q220" s="386">
        <v>91174</v>
      </c>
      <c r="R220" s="386">
        <v>48410</v>
      </c>
      <c r="S220" s="436">
        <v>42764</v>
      </c>
      <c r="T220" s="378"/>
      <c r="U220" s="379"/>
      <c r="V220" s="486"/>
      <c r="Y220" s="164"/>
    </row>
    <row r="221" spans="1:25" s="412" customFormat="1" ht="18" customHeight="1">
      <c r="A221" s="428" t="s">
        <v>283</v>
      </c>
      <c r="B221" s="419">
        <f>SUM(B218:B220)</f>
        <v>346025.97330743156</v>
      </c>
      <c r="C221" s="419">
        <f t="shared" ref="C221:S221" si="22">SUM(C218:C220)</f>
        <v>93583.86</v>
      </c>
      <c r="D221" s="419">
        <f t="shared" si="22"/>
        <v>47464.7</v>
      </c>
      <c r="E221" s="419">
        <f t="shared" si="22"/>
        <v>1790.66398558944</v>
      </c>
      <c r="F221" s="419">
        <f t="shared" si="22"/>
        <v>46119.16</v>
      </c>
      <c r="G221" s="419">
        <f t="shared" si="22"/>
        <v>21337.4</v>
      </c>
      <c r="H221" s="419">
        <f t="shared" si="22"/>
        <v>24781.759999999998</v>
      </c>
      <c r="I221" s="419">
        <f t="shared" si="22"/>
        <v>252442.1133074316</v>
      </c>
      <c r="J221" s="419">
        <f t="shared" si="22"/>
        <v>61268.170968365681</v>
      </c>
      <c r="K221" s="419">
        <f t="shared" si="22"/>
        <v>13119.63398558944</v>
      </c>
      <c r="L221" s="419">
        <f t="shared" si="22"/>
        <v>191172.94233906589</v>
      </c>
      <c r="M221" s="419">
        <f t="shared" si="22"/>
        <v>96875.998192283587</v>
      </c>
      <c r="N221" s="419">
        <f t="shared" si="22"/>
        <v>94296.94414678232</v>
      </c>
      <c r="O221" s="419">
        <f t="shared" si="22"/>
        <v>108733.87096836569</v>
      </c>
      <c r="P221" s="419">
        <f t="shared" si="22"/>
        <v>14910.297971178879</v>
      </c>
      <c r="Q221" s="419">
        <f t="shared" si="22"/>
        <v>237292.10233906592</v>
      </c>
      <c r="R221" s="419">
        <f t="shared" si="22"/>
        <v>118213.39819228358</v>
      </c>
      <c r="S221" s="419">
        <f t="shared" si="22"/>
        <v>119078.70414678233</v>
      </c>
      <c r="T221" s="463"/>
      <c r="U221" s="419"/>
      <c r="V221" s="482">
        <f>(B221-B204)/B204*100</f>
        <v>-3.4249725539719287</v>
      </c>
      <c r="W221" s="482">
        <f>(C221-C204)/C204*100</f>
        <v>5.9413459180755464</v>
      </c>
      <c r="Y221" s="410"/>
    </row>
    <row r="222" spans="1:25" s="479" customFormat="1" ht="18" customHeight="1">
      <c r="A222" s="433" t="s">
        <v>289</v>
      </c>
      <c r="B222" s="401">
        <v>159252.84726493817</v>
      </c>
      <c r="C222" s="401">
        <v>27698.9</v>
      </c>
      <c r="D222" s="401">
        <v>16801.77</v>
      </c>
      <c r="E222" s="401">
        <v>8560.4</v>
      </c>
      <c r="F222" s="401">
        <v>10897.13</v>
      </c>
      <c r="G222" s="401">
        <v>688.9</v>
      </c>
      <c r="H222" s="401">
        <v>10208.23</v>
      </c>
      <c r="I222" s="401">
        <v>131553.94726493818</v>
      </c>
      <c r="J222" s="401">
        <v>14616.888800767627</v>
      </c>
      <c r="K222" s="401">
        <v>430.15</v>
      </c>
      <c r="L222" s="401">
        <v>116937.05846417056</v>
      </c>
      <c r="M222" s="401">
        <v>76985.136406871665</v>
      </c>
      <c r="N222" s="401">
        <v>39951.922057298907</v>
      </c>
      <c r="O222" s="401">
        <v>31418.658800767629</v>
      </c>
      <c r="P222" s="401">
        <v>8990.5499999999993</v>
      </c>
      <c r="Q222" s="401">
        <v>127834.18846417057</v>
      </c>
      <c r="R222" s="401">
        <v>77674.036406871659</v>
      </c>
      <c r="S222" s="401">
        <v>50160.152057298903</v>
      </c>
      <c r="T222" s="478"/>
      <c r="U222" s="477"/>
      <c r="V222" s="487"/>
      <c r="Y222" s="480"/>
    </row>
    <row r="223" spans="1:25" s="479" customFormat="1" ht="18" customHeight="1">
      <c r="A223" s="433" t="s">
        <v>287</v>
      </c>
      <c r="B223" s="401">
        <v>152972</v>
      </c>
      <c r="C223" s="401">
        <v>41406</v>
      </c>
      <c r="D223" s="401">
        <v>21184</v>
      </c>
      <c r="E223" s="401">
        <v>719</v>
      </c>
      <c r="F223" s="401">
        <v>20222</v>
      </c>
      <c r="G223" s="401">
        <v>9514</v>
      </c>
      <c r="H223" s="401">
        <v>10708</v>
      </c>
      <c r="I223" s="401">
        <v>111566</v>
      </c>
      <c r="J223" s="401">
        <v>19773</v>
      </c>
      <c r="K223" s="401">
        <v>13722</v>
      </c>
      <c r="L223" s="401">
        <v>91793</v>
      </c>
      <c r="M223" s="401">
        <v>48563</v>
      </c>
      <c r="N223" s="401">
        <v>43229.784235800595</v>
      </c>
      <c r="O223" s="401">
        <v>40957</v>
      </c>
      <c r="P223" s="401">
        <v>14441</v>
      </c>
      <c r="Q223" s="401">
        <v>112015</v>
      </c>
      <c r="R223" s="401">
        <v>58077</v>
      </c>
      <c r="S223" s="401">
        <v>53938</v>
      </c>
      <c r="T223" s="478"/>
      <c r="U223" s="477"/>
      <c r="V223" s="487"/>
      <c r="Y223" s="480"/>
    </row>
    <row r="224" spans="1:25" s="479" customFormat="1" ht="18" customHeight="1">
      <c r="A224" s="433" t="s">
        <v>290</v>
      </c>
      <c r="B224" s="401">
        <v>281276.93506546778</v>
      </c>
      <c r="C224" s="401">
        <v>133417.93</v>
      </c>
      <c r="D224" s="401">
        <v>72482.52</v>
      </c>
      <c r="E224" s="401">
        <v>1948.29</v>
      </c>
      <c r="F224" s="401">
        <v>60935.41</v>
      </c>
      <c r="G224" s="401">
        <v>38120.589999999997</v>
      </c>
      <c r="H224" s="401">
        <v>22814.82</v>
      </c>
      <c r="I224" s="401">
        <v>147859.00506546779</v>
      </c>
      <c r="J224" s="401">
        <v>24108.657206381969</v>
      </c>
      <c r="K224" s="401">
        <v>13997.79</v>
      </c>
      <c r="L224" s="401">
        <v>123750.34785908581</v>
      </c>
      <c r="M224" s="401">
        <v>91021.763453225431</v>
      </c>
      <c r="N224" s="401">
        <v>32728.584405860369</v>
      </c>
      <c r="O224" s="401">
        <v>96591.177206381966</v>
      </c>
      <c r="P224" s="401">
        <v>15946.08</v>
      </c>
      <c r="Q224" s="401">
        <v>184685.7578590858</v>
      </c>
      <c r="R224" s="401">
        <v>129142.35345322544</v>
      </c>
      <c r="S224" s="401">
        <v>55543.404405860369</v>
      </c>
      <c r="T224" s="478"/>
      <c r="U224" s="477"/>
      <c r="V224" s="487"/>
      <c r="Y224" s="480"/>
    </row>
    <row r="225" spans="1:25" s="479" customFormat="1" ht="18" customHeight="1">
      <c r="A225" s="428" t="s">
        <v>291</v>
      </c>
      <c r="B225" s="419">
        <f>SUM(B222:B224)</f>
        <v>593501.7823304059</v>
      </c>
      <c r="C225" s="419">
        <f t="shared" ref="C225:S225" si="23">SUM(C222:C224)</f>
        <v>202522.83</v>
      </c>
      <c r="D225" s="419">
        <f t="shared" si="23"/>
        <v>110468.29000000001</v>
      </c>
      <c r="E225" s="419">
        <f t="shared" si="23"/>
        <v>11227.689999999999</v>
      </c>
      <c r="F225" s="419">
        <f t="shared" si="23"/>
        <v>92054.540000000008</v>
      </c>
      <c r="G225" s="419">
        <f t="shared" si="23"/>
        <v>48323.49</v>
      </c>
      <c r="H225" s="419">
        <f t="shared" si="23"/>
        <v>43731.05</v>
      </c>
      <c r="I225" s="419">
        <f t="shared" si="23"/>
        <v>390978.95233040594</v>
      </c>
      <c r="J225" s="419">
        <f t="shared" si="23"/>
        <v>58498.546007149598</v>
      </c>
      <c r="K225" s="419">
        <f t="shared" si="23"/>
        <v>28149.940000000002</v>
      </c>
      <c r="L225" s="419">
        <f t="shared" si="23"/>
        <v>332480.40632325638</v>
      </c>
      <c r="M225" s="419">
        <f t="shared" si="23"/>
        <v>216569.8998600971</v>
      </c>
      <c r="N225" s="419">
        <f t="shared" si="23"/>
        <v>115910.29069895987</v>
      </c>
      <c r="O225" s="419">
        <f t="shared" si="23"/>
        <v>168966.8360071496</v>
      </c>
      <c r="P225" s="419">
        <f t="shared" si="23"/>
        <v>39377.629999999997</v>
      </c>
      <c r="Q225" s="419">
        <f t="shared" si="23"/>
        <v>424534.94632325636</v>
      </c>
      <c r="R225" s="419">
        <f t="shared" si="23"/>
        <v>264893.38986009709</v>
      </c>
      <c r="S225" s="419">
        <f t="shared" si="23"/>
        <v>159641.55646315927</v>
      </c>
      <c r="T225" s="478"/>
      <c r="U225" s="477"/>
      <c r="V225" s="482">
        <f>(B225-B208)/B208*100</f>
        <v>25.53963972633797</v>
      </c>
      <c r="W225" s="482">
        <f>(C225-C208)/C208*100</f>
        <v>24.495629773907609</v>
      </c>
      <c r="Y225" s="480"/>
    </row>
    <row r="226" spans="1:25" s="159" customFormat="1" ht="18" customHeight="1">
      <c r="A226" s="435" t="s">
        <v>294</v>
      </c>
      <c r="B226" s="411">
        <v>107903.04807281136</v>
      </c>
      <c r="C226" s="411">
        <v>32931.82</v>
      </c>
      <c r="D226" s="411">
        <v>18939.189999999999</v>
      </c>
      <c r="E226" s="411">
        <v>2827.32</v>
      </c>
      <c r="F226" s="411">
        <v>13992.63</v>
      </c>
      <c r="G226" s="411">
        <v>8249.2999999999993</v>
      </c>
      <c r="H226" s="411">
        <v>5743.33</v>
      </c>
      <c r="I226" s="411">
        <v>74971.228072811369</v>
      </c>
      <c r="J226" s="411">
        <v>12559.917424903806</v>
      </c>
      <c r="K226" s="411">
        <v>10056.9</v>
      </c>
      <c r="L226" s="411">
        <v>62411.310647907558</v>
      </c>
      <c r="M226" s="411">
        <v>32862.398711431451</v>
      </c>
      <c r="N226" s="411">
        <v>29548.911936476099</v>
      </c>
      <c r="O226" s="411">
        <v>31499.107424903807</v>
      </c>
      <c r="P226" s="411">
        <v>12884.22</v>
      </c>
      <c r="Q226" s="411">
        <v>76403.940647907555</v>
      </c>
      <c r="R226" s="411">
        <v>41111.698711431454</v>
      </c>
      <c r="S226" s="411">
        <v>35292.241936476101</v>
      </c>
      <c r="T226" s="413"/>
      <c r="U226" s="411"/>
      <c r="V226" s="486"/>
      <c r="W226" s="486"/>
      <c r="Y226" s="175"/>
    </row>
    <row r="227" spans="1:25" s="159" customFormat="1" ht="18" customHeight="1">
      <c r="A227" s="435" t="s">
        <v>297</v>
      </c>
      <c r="B227" s="411">
        <v>116648.09672740579</v>
      </c>
      <c r="C227" s="411">
        <v>35024</v>
      </c>
      <c r="D227" s="411">
        <v>16035.32</v>
      </c>
      <c r="E227" s="411">
        <v>1929.5</v>
      </c>
      <c r="F227" s="411">
        <v>18988.68</v>
      </c>
      <c r="G227" s="411">
        <v>1830.35</v>
      </c>
      <c r="H227" s="411">
        <v>17158.330000000002</v>
      </c>
      <c r="I227" s="411">
        <v>81624.096727405791</v>
      </c>
      <c r="J227" s="411">
        <v>7381.723076634773</v>
      </c>
      <c r="K227" s="411">
        <v>3861.17</v>
      </c>
      <c r="L227" s="411">
        <v>74242.373650771013</v>
      </c>
      <c r="M227" s="411">
        <v>43663.376181086387</v>
      </c>
      <c r="N227" s="411">
        <v>30578.997469684629</v>
      </c>
      <c r="O227" s="411">
        <v>23417.043076634771</v>
      </c>
      <c r="P227" s="411">
        <v>5790.67</v>
      </c>
      <c r="Q227" s="411">
        <v>93231.053650771006</v>
      </c>
      <c r="R227" s="411">
        <v>45493.726181086386</v>
      </c>
      <c r="S227" s="411">
        <v>47737.327469684627</v>
      </c>
      <c r="T227" s="413"/>
      <c r="U227" s="411"/>
      <c r="V227" s="486"/>
      <c r="W227" s="486"/>
      <c r="Y227" s="175"/>
    </row>
    <row r="228" spans="1:25" s="159" customFormat="1" ht="18" customHeight="1">
      <c r="A228" s="435" t="s">
        <v>299</v>
      </c>
      <c r="B228" s="411">
        <v>138773.44004732545</v>
      </c>
      <c r="C228" s="411">
        <v>33126.800000000003</v>
      </c>
      <c r="D228" s="411">
        <v>23527.13</v>
      </c>
      <c r="E228" s="411">
        <v>1444.87</v>
      </c>
      <c r="F228" s="411">
        <v>9599.67</v>
      </c>
      <c r="G228" s="411">
        <v>1367.32</v>
      </c>
      <c r="H228" s="411">
        <v>8232.35</v>
      </c>
      <c r="I228" s="411">
        <v>105646.64004732546</v>
      </c>
      <c r="J228" s="411">
        <v>9802.1882261875744</v>
      </c>
      <c r="K228" s="411">
        <v>1820.5</v>
      </c>
      <c r="L228" s="411">
        <v>95844.451821137889</v>
      </c>
      <c r="M228" s="411">
        <v>54587.295192505037</v>
      </c>
      <c r="N228" s="411">
        <v>41257.156628632853</v>
      </c>
      <c r="O228" s="411">
        <v>33329.318226187577</v>
      </c>
      <c r="P228" s="411">
        <v>3265.37</v>
      </c>
      <c r="Q228" s="411">
        <v>105444.12182113789</v>
      </c>
      <c r="R228" s="411">
        <v>55954.615192505036</v>
      </c>
      <c r="S228" s="411">
        <v>49489.506628632851</v>
      </c>
      <c r="T228" s="413"/>
      <c r="U228" s="411"/>
      <c r="V228" s="486"/>
      <c r="W228" s="486"/>
      <c r="Y228" s="175"/>
    </row>
    <row r="229" spans="1:25" s="479" customFormat="1" ht="18" customHeight="1">
      <c r="A229" s="428" t="s">
        <v>304</v>
      </c>
      <c r="B229" s="419">
        <f>SUM(B226:B228)</f>
        <v>363324.58484754257</v>
      </c>
      <c r="C229" s="419">
        <f t="shared" ref="C229:S229" si="24">SUM(C226:C228)</f>
        <v>101082.62000000001</v>
      </c>
      <c r="D229" s="419">
        <f t="shared" si="24"/>
        <v>58501.64</v>
      </c>
      <c r="E229" s="419">
        <f t="shared" si="24"/>
        <v>6201.69</v>
      </c>
      <c r="F229" s="419">
        <f t="shared" si="24"/>
        <v>42580.979999999996</v>
      </c>
      <c r="G229" s="419">
        <f t="shared" si="24"/>
        <v>11446.97</v>
      </c>
      <c r="H229" s="419">
        <f t="shared" si="24"/>
        <v>31134.010000000002</v>
      </c>
      <c r="I229" s="419">
        <f t="shared" si="24"/>
        <v>262241.96484754264</v>
      </c>
      <c r="J229" s="419">
        <f t="shared" si="24"/>
        <v>29743.828727726155</v>
      </c>
      <c r="K229" s="419">
        <f t="shared" si="24"/>
        <v>15738.57</v>
      </c>
      <c r="L229" s="419">
        <f t="shared" si="24"/>
        <v>232498.13611981645</v>
      </c>
      <c r="M229" s="419">
        <f t="shared" si="24"/>
        <v>131113.07008502286</v>
      </c>
      <c r="N229" s="419">
        <f t="shared" si="24"/>
        <v>101385.06603479359</v>
      </c>
      <c r="O229" s="419">
        <f t="shared" si="24"/>
        <v>88245.468727726155</v>
      </c>
      <c r="P229" s="419">
        <f t="shared" si="24"/>
        <v>21940.26</v>
      </c>
      <c r="Q229" s="419">
        <f t="shared" si="24"/>
        <v>275079.11611981643</v>
      </c>
      <c r="R229" s="419">
        <f t="shared" si="24"/>
        <v>142560.04008502286</v>
      </c>
      <c r="S229" s="419">
        <f t="shared" si="24"/>
        <v>132519.07603479357</v>
      </c>
      <c r="T229" s="478"/>
      <c r="U229" s="477"/>
      <c r="V229" s="482"/>
      <c r="W229" s="482"/>
      <c r="Y229" s="480"/>
    </row>
    <row r="230" spans="1:25" s="182" customFormat="1" ht="18" customHeight="1">
      <c r="A230" s="364" t="s">
        <v>278</v>
      </c>
      <c r="B230" s="365">
        <f>(B229-B225)/B225*100</f>
        <v>-38.7828991143151</v>
      </c>
      <c r="C230" s="365">
        <f t="shared" ref="C230:S230" si="25">(C229-C225)/C225*100</f>
        <v>-50.088283873971143</v>
      </c>
      <c r="D230" s="365">
        <f t="shared" si="25"/>
        <v>-47.042142138707867</v>
      </c>
      <c r="E230" s="365">
        <f t="shared" si="25"/>
        <v>-44.764328192174879</v>
      </c>
      <c r="F230" s="365">
        <f t="shared" si="25"/>
        <v>-53.743747999827065</v>
      </c>
      <c r="G230" s="365">
        <f t="shared" si="25"/>
        <v>-76.31178956652343</v>
      </c>
      <c r="H230" s="365">
        <f t="shared" si="25"/>
        <v>-28.805711273797453</v>
      </c>
      <c r="I230" s="365">
        <f t="shared" si="25"/>
        <v>-32.926833200491849</v>
      </c>
      <c r="J230" s="365">
        <f t="shared" si="25"/>
        <v>-49.154584587297414</v>
      </c>
      <c r="K230" s="365">
        <f t="shared" si="25"/>
        <v>-44.090218309523934</v>
      </c>
      <c r="L230" s="365">
        <f t="shared" si="25"/>
        <v>-30.071627771722426</v>
      </c>
      <c r="M230" s="365">
        <f t="shared" si="25"/>
        <v>-39.459236870072367</v>
      </c>
      <c r="N230" s="365">
        <f t="shared" si="25"/>
        <v>-12.531436662419329</v>
      </c>
      <c r="O230" s="365">
        <f t="shared" si="25"/>
        <v>-47.773497561384076</v>
      </c>
      <c r="P230" s="365">
        <f t="shared" si="25"/>
        <v>-44.282426342062742</v>
      </c>
      <c r="Q230" s="365">
        <f t="shared" si="25"/>
        <v>-35.204600115449345</v>
      </c>
      <c r="R230" s="365">
        <f t="shared" si="25"/>
        <v>-46.182107390329499</v>
      </c>
      <c r="S230" s="365">
        <f t="shared" si="25"/>
        <v>-16.989611620721572</v>
      </c>
      <c r="T230" s="365" t="e">
        <f t="shared" ref="C230:U230" si="26">(T225-T221)/T221*100</f>
        <v>#DIV/0!</v>
      </c>
      <c r="U230" s="365" t="e">
        <f t="shared" si="26"/>
        <v>#DIV/0!</v>
      </c>
    </row>
    <row r="231" spans="1:25" s="183" customFormat="1" ht="18" customHeight="1">
      <c r="A231" s="299" t="s">
        <v>305</v>
      </c>
      <c r="B231" s="420">
        <f>(B229-B213)/B213*100</f>
        <v>6.7578039933286052</v>
      </c>
      <c r="C231" s="420">
        <f t="shared" ref="C231:S231" si="27">(C229-C213)/C213*100</f>
        <v>5.1155570423778043</v>
      </c>
      <c r="D231" s="420">
        <f t="shared" si="27"/>
        <v>-8.0295353688053801</v>
      </c>
      <c r="E231" s="420">
        <f t="shared" si="27"/>
        <v>43.207906616942402</v>
      </c>
      <c r="F231" s="420">
        <f t="shared" si="27"/>
        <v>30.800385941340231</v>
      </c>
      <c r="G231" s="420">
        <f t="shared" si="27"/>
        <v>0.75059256149392239</v>
      </c>
      <c r="H231" s="420">
        <f t="shared" si="27"/>
        <v>46.91064943791384</v>
      </c>
      <c r="I231" s="420">
        <f t="shared" si="27"/>
        <v>7.4041620902186214</v>
      </c>
      <c r="J231" s="420">
        <f t="shared" si="27"/>
        <v>-50.483143027295988</v>
      </c>
      <c r="K231" s="420">
        <f t="shared" si="27"/>
        <v>-9.032968430300448</v>
      </c>
      <c r="L231" s="420">
        <f t="shared" si="27"/>
        <v>26.292063989207058</v>
      </c>
      <c r="M231" s="420">
        <f t="shared" si="27"/>
        <v>21.349615248108282</v>
      </c>
      <c r="N231" s="420">
        <f t="shared" si="27"/>
        <v>33.313908866226498</v>
      </c>
      <c r="O231" s="420">
        <f t="shared" si="27"/>
        <v>-28.648582608504192</v>
      </c>
      <c r="P231" s="420">
        <f t="shared" si="27"/>
        <v>1.4346311480146634</v>
      </c>
      <c r="Q231" s="420">
        <f t="shared" si="27"/>
        <v>26.969492253017219</v>
      </c>
      <c r="R231" s="420">
        <f t="shared" si="27"/>
        <v>19.388605531174598</v>
      </c>
      <c r="S231" s="420">
        <f t="shared" si="27"/>
        <v>36.278511276953033</v>
      </c>
      <c r="T231" s="420" t="e">
        <f t="shared" ref="T231:U231" si="28">(T221-T204)/T204*100</f>
        <v>#DIV/0!</v>
      </c>
      <c r="U231" s="420" t="e">
        <f t="shared" si="28"/>
        <v>#DIV/0!</v>
      </c>
    </row>
    <row r="232" spans="1:25" s="182" customFormat="1" ht="18" customHeight="1" thickBot="1">
      <c r="A232" s="300" t="s">
        <v>306</v>
      </c>
      <c r="B232" s="424">
        <f>(B229-B196)/B196*100</f>
        <v>7.4748992621518839</v>
      </c>
      <c r="C232" s="424">
        <f t="shared" ref="C232:S232" si="29">(C229-C196)/C196*100</f>
        <v>37.534222792590782</v>
      </c>
      <c r="D232" s="424">
        <f t="shared" si="29"/>
        <v>16.256217546049083</v>
      </c>
      <c r="E232" s="424">
        <f t="shared" si="29"/>
        <v>279.10884794542318</v>
      </c>
      <c r="F232" s="424">
        <f t="shared" si="29"/>
        <v>83.736381900527434</v>
      </c>
      <c r="G232" s="424">
        <f t="shared" si="29"/>
        <v>165.83766836971665</v>
      </c>
      <c r="H232" s="424">
        <f t="shared" si="29"/>
        <v>65.009243143431959</v>
      </c>
      <c r="I232" s="424">
        <f t="shared" si="29"/>
        <v>-0.8761671712688528</v>
      </c>
      <c r="J232" s="424">
        <f t="shared" si="29"/>
        <v>-56.623450047339098</v>
      </c>
      <c r="K232" s="424">
        <f t="shared" si="29"/>
        <v>14.201201035595709</v>
      </c>
      <c r="L232" s="424">
        <f t="shared" si="29"/>
        <v>18.628316685104167</v>
      </c>
      <c r="M232" s="424">
        <f t="shared" si="29"/>
        <v>21.812159011074847</v>
      </c>
      <c r="N232" s="424">
        <f t="shared" si="29"/>
        <v>14.74963428366744</v>
      </c>
      <c r="O232" s="424">
        <f t="shared" si="29"/>
        <v>-25.777105201310803</v>
      </c>
      <c r="P232" s="424">
        <f t="shared" si="29"/>
        <v>42.309353777898849</v>
      </c>
      <c r="Q232" s="424">
        <f t="shared" si="29"/>
        <v>25.513613015237311</v>
      </c>
      <c r="R232" s="424">
        <f t="shared" si="29"/>
        <v>27.352321502034805</v>
      </c>
      <c r="S232" s="424">
        <f t="shared" si="29"/>
        <v>23.59396027776555</v>
      </c>
      <c r="T232" s="427" t="e">
        <f>(T215-T181)/T181*100</f>
        <v>#DIV/0!</v>
      </c>
      <c r="U232" s="424" t="e">
        <f>(U215-U181)/U181*100</f>
        <v>#DIV/0!</v>
      </c>
    </row>
    <row r="233" spans="1:25" s="182" customFormat="1" ht="5.25" customHeight="1">
      <c r="A233" s="185"/>
      <c r="B233" s="186"/>
      <c r="C233" s="186"/>
      <c r="D233" s="186"/>
      <c r="E233" s="186"/>
      <c r="F233" s="186"/>
      <c r="G233" s="186"/>
      <c r="H233" s="186"/>
      <c r="I233" s="186"/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</row>
    <row r="234" spans="1:25" s="187" customFormat="1" ht="22.5" hidden="1" customHeight="1">
      <c r="A234" s="495" t="s">
        <v>279</v>
      </c>
      <c r="B234" s="495"/>
      <c r="C234" s="495"/>
      <c r="D234" s="495"/>
      <c r="E234" s="495"/>
      <c r="F234" s="495"/>
      <c r="G234" s="495"/>
      <c r="H234" s="495"/>
      <c r="I234" s="495"/>
      <c r="J234" s="495"/>
      <c r="K234" s="495"/>
      <c r="L234" s="495"/>
      <c r="M234" s="495"/>
      <c r="N234" s="495"/>
      <c r="O234" s="495"/>
      <c r="P234" s="495"/>
      <c r="Q234" s="495"/>
      <c r="R234" s="495"/>
      <c r="S234" s="495"/>
      <c r="U234" s="188"/>
    </row>
    <row r="235" spans="1:25" s="189" customFormat="1" ht="11.25" hidden="1" customHeight="1">
      <c r="A235" s="5" t="s">
        <v>229</v>
      </c>
      <c r="B235" s="6" t="s">
        <v>0</v>
      </c>
      <c r="C235" s="304" t="s">
        <v>1</v>
      </c>
      <c r="D235" s="304"/>
      <c r="E235" s="304"/>
      <c r="F235" s="304"/>
      <c r="G235" s="304"/>
      <c r="H235" s="305"/>
      <c r="I235" s="315" t="s">
        <v>2</v>
      </c>
      <c r="J235" s="315"/>
      <c r="K235" s="315"/>
      <c r="L235" s="315"/>
      <c r="M235" s="315"/>
      <c r="N235" s="343"/>
      <c r="O235" s="327" t="s">
        <v>3</v>
      </c>
      <c r="P235" s="327"/>
      <c r="Q235" s="328" t="s">
        <v>4</v>
      </c>
      <c r="R235" s="327"/>
      <c r="S235" s="329"/>
      <c r="U235" s="190"/>
    </row>
    <row r="236" spans="1:25" s="189" customFormat="1" ht="11.25" hidden="1" customHeight="1">
      <c r="A236" s="7"/>
      <c r="B236" s="8"/>
      <c r="C236" s="338"/>
      <c r="D236" s="307" t="s">
        <v>3</v>
      </c>
      <c r="E236" s="308"/>
      <c r="F236" s="307" t="s">
        <v>4</v>
      </c>
      <c r="G236" s="304"/>
      <c r="H236" s="305"/>
      <c r="I236" s="317"/>
      <c r="J236" s="318" t="s">
        <v>3</v>
      </c>
      <c r="K236" s="319"/>
      <c r="L236" s="320" t="s">
        <v>4</v>
      </c>
      <c r="M236" s="315"/>
      <c r="N236" s="316"/>
      <c r="O236" s="345"/>
      <c r="P236" s="346"/>
      <c r="Q236" s="347"/>
      <c r="R236" s="345"/>
      <c r="S236" s="348"/>
      <c r="U236" s="190"/>
    </row>
    <row r="237" spans="1:25" s="191" customFormat="1" ht="11.25" hidden="1" customHeight="1" thickBot="1">
      <c r="A237" s="7"/>
      <c r="B237" s="8"/>
      <c r="C237" s="338"/>
      <c r="D237" s="339"/>
      <c r="E237" s="340" t="s">
        <v>230</v>
      </c>
      <c r="F237" s="341"/>
      <c r="G237" s="342" t="s">
        <v>5</v>
      </c>
      <c r="H237" s="305" t="s">
        <v>6</v>
      </c>
      <c r="I237" s="317"/>
      <c r="J237" s="336"/>
      <c r="K237" s="320" t="s">
        <v>230</v>
      </c>
      <c r="L237" s="344"/>
      <c r="M237" s="337" t="s">
        <v>5</v>
      </c>
      <c r="N237" s="316" t="s">
        <v>6</v>
      </c>
      <c r="O237" s="348"/>
      <c r="P237" s="328" t="s">
        <v>230</v>
      </c>
      <c r="Q237" s="347"/>
      <c r="R237" s="349" t="s">
        <v>5</v>
      </c>
      <c r="S237" s="329" t="s">
        <v>6</v>
      </c>
      <c r="U237" s="192"/>
    </row>
    <row r="238" spans="1:25" ht="18" hidden="1" thickTop="1">
      <c r="A238" s="193" t="s">
        <v>280</v>
      </c>
      <c r="B238" s="421">
        <f>SUM(B210:B216)</f>
        <v>1061150.293088688</v>
      </c>
      <c r="C238" s="421">
        <f t="shared" ref="C238:U238" si="30">SUM(C210:C216)</f>
        <v>280748.66000000003</v>
      </c>
      <c r="D238" s="421">
        <f t="shared" si="30"/>
        <v>186312.42</v>
      </c>
      <c r="E238" s="421">
        <f t="shared" si="30"/>
        <v>9942.0400000000009</v>
      </c>
      <c r="F238" s="421">
        <f t="shared" si="30"/>
        <v>94435.239999999991</v>
      </c>
      <c r="G238" s="421">
        <f t="shared" si="30"/>
        <v>29574.58</v>
      </c>
      <c r="H238" s="421">
        <f t="shared" si="30"/>
        <v>64860.66</v>
      </c>
      <c r="I238" s="421">
        <f t="shared" si="30"/>
        <v>780403.63308868825</v>
      </c>
      <c r="J238" s="421">
        <f t="shared" si="30"/>
        <v>154474.88485034218</v>
      </c>
      <c r="K238" s="421">
        <f t="shared" si="30"/>
        <v>52092.65</v>
      </c>
      <c r="L238" s="421">
        <f t="shared" si="30"/>
        <v>625927.74823834596</v>
      </c>
      <c r="M238" s="421">
        <f t="shared" si="30"/>
        <v>361015.85719014099</v>
      </c>
      <c r="N238" s="421">
        <f t="shared" si="30"/>
        <v>264911.89104820491</v>
      </c>
      <c r="O238" s="421">
        <f t="shared" si="30"/>
        <v>340787.30485034222</v>
      </c>
      <c r="P238" s="421">
        <f t="shared" si="30"/>
        <v>62030.69</v>
      </c>
      <c r="Q238" s="421">
        <f t="shared" si="30"/>
        <v>720364.98823834595</v>
      </c>
      <c r="R238" s="421">
        <f t="shared" si="30"/>
        <v>390592.437190141</v>
      </c>
      <c r="S238" s="421">
        <f t="shared" si="30"/>
        <v>329771.55104820494</v>
      </c>
      <c r="T238" s="421">
        <f t="shared" si="30"/>
        <v>0</v>
      </c>
      <c r="U238" s="421">
        <f t="shared" si="30"/>
        <v>0</v>
      </c>
    </row>
    <row r="239" spans="1:25" ht="17.25" hidden="1">
      <c r="A239" s="350" t="s">
        <v>281</v>
      </c>
      <c r="B239" s="422">
        <f>SUM(B193:B199)</f>
        <v>1052274.2690921908</v>
      </c>
      <c r="C239" s="422">
        <f t="shared" ref="C239:U239" si="31">SUM(C193:C199)</f>
        <v>245933.49</v>
      </c>
      <c r="D239" s="422">
        <f t="shared" si="31"/>
        <v>158633.23000000001</v>
      </c>
      <c r="E239" s="422">
        <f t="shared" si="31"/>
        <v>5262.47</v>
      </c>
      <c r="F239" s="422">
        <f t="shared" si="31"/>
        <v>87300.260000000009</v>
      </c>
      <c r="G239" s="422">
        <f t="shared" si="31"/>
        <v>26662.34</v>
      </c>
      <c r="H239" s="422">
        <f t="shared" si="31"/>
        <v>60635.92</v>
      </c>
      <c r="I239" s="422">
        <f t="shared" si="31"/>
        <v>806342.77909219079</v>
      </c>
      <c r="J239" s="422">
        <f t="shared" si="31"/>
        <v>174090.29120572755</v>
      </c>
      <c r="K239" s="422">
        <f t="shared" si="31"/>
        <v>44673.759999999995</v>
      </c>
      <c r="L239" s="422">
        <f t="shared" si="31"/>
        <v>632251.48788646329</v>
      </c>
      <c r="M239" s="422">
        <f t="shared" si="31"/>
        <v>340418.18621114391</v>
      </c>
      <c r="N239" s="422">
        <f t="shared" si="31"/>
        <v>291834.30167531938</v>
      </c>
      <c r="O239" s="422">
        <f t="shared" si="31"/>
        <v>332724.52120572753</v>
      </c>
      <c r="P239" s="422">
        <f t="shared" si="31"/>
        <v>49935.229999999996</v>
      </c>
      <c r="Q239" s="422">
        <f t="shared" si="31"/>
        <v>719549.7478864633</v>
      </c>
      <c r="R239" s="422">
        <f t="shared" si="31"/>
        <v>367080.52621114394</v>
      </c>
      <c r="S239" s="422">
        <f t="shared" si="31"/>
        <v>352469.22167531936</v>
      </c>
      <c r="T239" s="422">
        <f t="shared" si="31"/>
        <v>122942.35924653233</v>
      </c>
      <c r="U239" s="422">
        <f t="shared" si="31"/>
        <v>20218.484750144282</v>
      </c>
    </row>
    <row r="240" spans="1:25" ht="17.25" hidden="1">
      <c r="A240" s="350" t="s">
        <v>282</v>
      </c>
      <c r="B240" s="423">
        <f t="shared" ref="B240:U240" si="32">SUM(B176:B182)</f>
        <v>1122510.7960463047</v>
      </c>
      <c r="C240" s="423">
        <f t="shared" si="32"/>
        <v>318825.40000000002</v>
      </c>
      <c r="D240" s="423">
        <f t="shared" si="32"/>
        <v>191649.98</v>
      </c>
      <c r="E240" s="423">
        <f t="shared" si="32"/>
        <v>10302.5</v>
      </c>
      <c r="F240" s="423">
        <f t="shared" si="32"/>
        <v>127174.42</v>
      </c>
      <c r="G240" s="423">
        <f t="shared" si="32"/>
        <v>53222.8</v>
      </c>
      <c r="H240" s="423">
        <f t="shared" si="32"/>
        <v>73953.62</v>
      </c>
      <c r="I240" s="423">
        <f t="shared" si="32"/>
        <v>803685.39604630473</v>
      </c>
      <c r="J240" s="423">
        <f t="shared" si="32"/>
        <v>152011.54181520833</v>
      </c>
      <c r="K240" s="423">
        <f t="shared" si="32"/>
        <v>34506.800000000003</v>
      </c>
      <c r="L240" s="423">
        <f t="shared" si="32"/>
        <v>651673.85423109634</v>
      </c>
      <c r="M240" s="423">
        <f t="shared" si="32"/>
        <v>392306.2608890906</v>
      </c>
      <c r="N240" s="423">
        <f t="shared" si="32"/>
        <v>259367.5933420058</v>
      </c>
      <c r="O240" s="423">
        <f t="shared" si="32"/>
        <v>343661.60074604378</v>
      </c>
      <c r="P240" s="423">
        <f t="shared" si="32"/>
        <v>44809.63</v>
      </c>
      <c r="Q240" s="423">
        <f t="shared" si="32"/>
        <v>778849.90867400949</v>
      </c>
      <c r="R240" s="423">
        <f t="shared" si="32"/>
        <v>445528.87573741359</v>
      </c>
      <c r="S240" s="423">
        <f t="shared" si="32"/>
        <v>333321.03293659585</v>
      </c>
      <c r="T240" s="423">
        <f t="shared" si="32"/>
        <v>32261.136029994068</v>
      </c>
      <c r="U240" s="423">
        <f t="shared" si="32"/>
        <v>0</v>
      </c>
    </row>
    <row r="241" spans="1:21" ht="17.25" hidden="1">
      <c r="A241" s="350" t="s">
        <v>193</v>
      </c>
      <c r="B241" s="423">
        <f t="shared" ref="B241:S241" si="33">SUM(B124:B130)</f>
        <v>458926</v>
      </c>
      <c r="C241" s="423">
        <f t="shared" si="33"/>
        <v>172692</v>
      </c>
      <c r="D241" s="423">
        <f t="shared" si="33"/>
        <v>107762</v>
      </c>
      <c r="E241" s="423">
        <f t="shared" si="33"/>
        <v>10668</v>
      </c>
      <c r="F241" s="423">
        <f t="shared" si="33"/>
        <v>64930</v>
      </c>
      <c r="G241" s="423">
        <f t="shared" si="33"/>
        <v>14677</v>
      </c>
      <c r="H241" s="423">
        <f t="shared" si="33"/>
        <v>50253</v>
      </c>
      <c r="I241" s="423">
        <f t="shared" si="33"/>
        <v>286233</v>
      </c>
      <c r="J241" s="423">
        <f t="shared" si="33"/>
        <v>48335</v>
      </c>
      <c r="K241" s="423">
        <f t="shared" si="33"/>
        <v>24478</v>
      </c>
      <c r="L241" s="423">
        <f t="shared" si="33"/>
        <v>237898</v>
      </c>
      <c r="M241" s="423">
        <f t="shared" si="33"/>
        <v>123239</v>
      </c>
      <c r="N241" s="423">
        <f t="shared" si="33"/>
        <v>114657</v>
      </c>
      <c r="O241" s="423">
        <f t="shared" si="33"/>
        <v>156098</v>
      </c>
      <c r="P241" s="423">
        <f t="shared" si="33"/>
        <v>35148</v>
      </c>
      <c r="Q241" s="423">
        <f t="shared" si="33"/>
        <v>302828</v>
      </c>
      <c r="R241" s="423">
        <f t="shared" si="33"/>
        <v>137917</v>
      </c>
      <c r="S241" s="423">
        <f t="shared" si="33"/>
        <v>164911</v>
      </c>
      <c r="T241" s="127"/>
      <c r="U241" s="89"/>
    </row>
    <row r="242" spans="1:21" ht="17.25" hidden="1">
      <c r="A242" s="351" t="s">
        <v>161</v>
      </c>
      <c r="B242" s="197">
        <f>100*(B238/B239-1)</f>
        <v>0.8435086039074946</v>
      </c>
      <c r="C242" s="197">
        <f t="shared" ref="C242:U242" si="34">100*(C238/C239-1)</f>
        <v>14.156335519818807</v>
      </c>
      <c r="D242" s="197">
        <f t="shared" si="34"/>
        <v>17.448544671252051</v>
      </c>
      <c r="E242" s="197">
        <f t="shared" si="34"/>
        <v>88.923452295214986</v>
      </c>
      <c r="F242" s="197">
        <f t="shared" si="34"/>
        <v>8.1729195308238189</v>
      </c>
      <c r="G242" s="197">
        <f t="shared" si="34"/>
        <v>10.922672203565043</v>
      </c>
      <c r="H242" s="197">
        <f t="shared" si="34"/>
        <v>6.9673883071288634</v>
      </c>
      <c r="I242" s="197">
        <f t="shared" si="34"/>
        <v>-3.2168882361302664</v>
      </c>
      <c r="J242" s="197">
        <f t="shared" si="34"/>
        <v>-11.267375233582255</v>
      </c>
      <c r="K242" s="197">
        <f t="shared" si="34"/>
        <v>16.606817962043063</v>
      </c>
      <c r="L242" s="197">
        <f t="shared" si="34"/>
        <v>-1.0001937155192486</v>
      </c>
      <c r="M242" s="197">
        <f t="shared" si="34"/>
        <v>6.0506964120363937</v>
      </c>
      <c r="N242" s="197">
        <f t="shared" si="34"/>
        <v>-9.2252385934628816</v>
      </c>
      <c r="O242" s="197">
        <f t="shared" si="34"/>
        <v>2.4232610254864229</v>
      </c>
      <c r="P242" s="197">
        <f t="shared" si="34"/>
        <v>24.222297564264771</v>
      </c>
      <c r="Q242" s="197">
        <f t="shared" si="34"/>
        <v>0.1132986779965206</v>
      </c>
      <c r="R242" s="197">
        <f t="shared" si="34"/>
        <v>6.4051098601381806</v>
      </c>
      <c r="S242" s="197">
        <f t="shared" si="34"/>
        <v>-6.4396177683913152</v>
      </c>
      <c r="T242" s="128">
        <f t="shared" si="34"/>
        <v>-100</v>
      </c>
      <c r="U242" s="103">
        <f t="shared" si="34"/>
        <v>-100</v>
      </c>
    </row>
    <row r="243" spans="1:21" ht="17.25" hidden="1">
      <c r="A243" s="350" t="s">
        <v>162</v>
      </c>
      <c r="B243" s="198">
        <f>100*(B238/B240-1)</f>
        <v>-5.4663619426859817</v>
      </c>
      <c r="C243" s="198">
        <f t="shared" ref="C243:U243" si="35">100*(C238/C240-1)</f>
        <v>-11.942818859476056</v>
      </c>
      <c r="D243" s="198">
        <f t="shared" si="35"/>
        <v>-2.7850563824739272</v>
      </c>
      <c r="E243" s="198">
        <f t="shared" si="35"/>
        <v>-3.498762436301861</v>
      </c>
      <c r="F243" s="198">
        <f t="shared" si="35"/>
        <v>-25.743526095892566</v>
      </c>
      <c r="G243" s="198">
        <f t="shared" si="35"/>
        <v>-44.432498853874655</v>
      </c>
      <c r="H243" s="198">
        <f t="shared" si="35"/>
        <v>-12.295490065259806</v>
      </c>
      <c r="I243" s="198">
        <f t="shared" si="35"/>
        <v>-2.8968752041719448</v>
      </c>
      <c r="J243" s="198">
        <f t="shared" si="35"/>
        <v>1.6204973686329671</v>
      </c>
      <c r="K243" s="198">
        <f t="shared" si="35"/>
        <v>50.963433294307194</v>
      </c>
      <c r="L243" s="198">
        <f t="shared" si="35"/>
        <v>-3.9507655287364551</v>
      </c>
      <c r="M243" s="198">
        <f t="shared" si="35"/>
        <v>-7.9760143587909171</v>
      </c>
      <c r="N243" s="198">
        <f t="shared" si="35"/>
        <v>2.1376216028994532</v>
      </c>
      <c r="O243" s="198">
        <f t="shared" si="35"/>
        <v>-0.8363738891577821</v>
      </c>
      <c r="P243" s="198">
        <f t="shared" si="35"/>
        <v>38.431604992051938</v>
      </c>
      <c r="Q243" s="198">
        <f t="shared" si="35"/>
        <v>-7.5091387678575927</v>
      </c>
      <c r="R243" s="198">
        <f t="shared" si="35"/>
        <v>-12.330612343890168</v>
      </c>
      <c r="S243" s="198">
        <f t="shared" si="35"/>
        <v>-1.0648838619992218</v>
      </c>
      <c r="T243" s="129">
        <f t="shared" si="35"/>
        <v>-100</v>
      </c>
      <c r="U243" s="102" t="e">
        <f t="shared" si="35"/>
        <v>#DIV/0!</v>
      </c>
    </row>
    <row r="244" spans="1:21" hidden="1">
      <c r="A244" t="s">
        <v>194</v>
      </c>
      <c r="B244" s="102">
        <f t="shared" ref="B244:S244" si="36">100*(B238/B241-1)</f>
        <v>131.22470574530274</v>
      </c>
      <c r="C244" s="102">
        <f t="shared" si="36"/>
        <v>62.57189678734396</v>
      </c>
      <c r="D244" s="102">
        <f t="shared" si="36"/>
        <v>72.89250385107924</v>
      </c>
      <c r="E244" s="102">
        <f t="shared" si="36"/>
        <v>-6.8050243719534942</v>
      </c>
      <c r="F244" s="102">
        <f t="shared" si="36"/>
        <v>45.441614045895577</v>
      </c>
      <c r="G244" s="102">
        <f t="shared" si="36"/>
        <v>101.50289568712951</v>
      </c>
      <c r="H244" s="102">
        <f t="shared" si="36"/>
        <v>29.068234732254794</v>
      </c>
      <c r="I244" s="102">
        <f t="shared" si="36"/>
        <v>172.64628225560585</v>
      </c>
      <c r="J244" s="102">
        <f t="shared" si="36"/>
        <v>219.59218961485917</v>
      </c>
      <c r="K244" s="102">
        <f t="shared" si="36"/>
        <v>112.81415965356646</v>
      </c>
      <c r="L244" s="102">
        <f t="shared" si="36"/>
        <v>163.10761260638844</v>
      </c>
      <c r="M244" s="102">
        <f t="shared" si="36"/>
        <v>192.93961910607922</v>
      </c>
      <c r="N244" s="102">
        <f t="shared" si="36"/>
        <v>131.04728978449191</v>
      </c>
      <c r="O244" s="102">
        <f t="shared" si="36"/>
        <v>118.31625315528846</v>
      </c>
      <c r="P244" s="102">
        <f t="shared" si="36"/>
        <v>76.484266530101294</v>
      </c>
      <c r="Q244" s="102">
        <f t="shared" si="36"/>
        <v>137.87925430883075</v>
      </c>
      <c r="R244" s="102">
        <f t="shared" si="36"/>
        <v>183.20833341077676</v>
      </c>
      <c r="S244" s="102">
        <f t="shared" si="36"/>
        <v>99.969408376763795</v>
      </c>
      <c r="T244" s="122"/>
      <c r="U244" s="121" t="s">
        <v>171</v>
      </c>
    </row>
    <row r="245" spans="1:21" s="118" customFormat="1" hidden="1">
      <c r="A245" s="118" t="s">
        <v>170</v>
      </c>
      <c r="T245" s="130"/>
      <c r="U245" s="119"/>
    </row>
    <row r="246" spans="1:21" hidden="1">
      <c r="A246" s="118" t="s">
        <v>181</v>
      </c>
      <c r="B246" s="132" t="e">
        <f>B238/#REF!-1</f>
        <v>#REF!</v>
      </c>
      <c r="C246" s="132" t="e">
        <f>C238/#REF!-1</f>
        <v>#REF!</v>
      </c>
      <c r="D246" s="132" t="e">
        <f>D238/#REF!-1</f>
        <v>#REF!</v>
      </c>
      <c r="E246" s="132" t="e">
        <f>E238/#REF!-1</f>
        <v>#REF!</v>
      </c>
      <c r="F246" s="132" t="e">
        <f>F238/#REF!-1</f>
        <v>#REF!</v>
      </c>
      <c r="G246" s="132" t="e">
        <f>G238/#REF!-1</f>
        <v>#REF!</v>
      </c>
      <c r="H246" s="132" t="e">
        <f>H238/#REF!-1</f>
        <v>#REF!</v>
      </c>
      <c r="I246" s="132" t="e">
        <f>I238/#REF!-1</f>
        <v>#REF!</v>
      </c>
      <c r="J246" s="132" t="e">
        <f>J238/#REF!-1</f>
        <v>#REF!</v>
      </c>
      <c r="K246" s="132" t="e">
        <f>K238/#REF!-1</f>
        <v>#REF!</v>
      </c>
      <c r="L246" s="132" t="e">
        <f>L238/#REF!-1</f>
        <v>#REF!</v>
      </c>
      <c r="M246" s="132" t="e">
        <f>M238/#REF!-1</f>
        <v>#REF!</v>
      </c>
      <c r="N246" s="132" t="e">
        <f>N238/#REF!-1</f>
        <v>#REF!</v>
      </c>
      <c r="O246" s="132" t="e">
        <f>O238/#REF!-1</f>
        <v>#REF!</v>
      </c>
      <c r="P246" s="132" t="e">
        <f>P238/#REF!-1</f>
        <v>#REF!</v>
      </c>
      <c r="Q246" s="132" t="e">
        <f>Q238/#REF!-1</f>
        <v>#REF!</v>
      </c>
      <c r="R246" s="132" t="e">
        <f>R238/#REF!-1</f>
        <v>#REF!</v>
      </c>
      <c r="S246" s="132" t="e">
        <f>S238/#REF!-1</f>
        <v>#REF!</v>
      </c>
      <c r="T246" s="122"/>
      <c r="U246" s="104"/>
    </row>
    <row r="247" spans="1:21" hidden="1">
      <c r="A247" s="118" t="s">
        <v>182</v>
      </c>
      <c r="B247" s="132" t="e">
        <f>B238/#REF!-1</f>
        <v>#REF!</v>
      </c>
      <c r="C247" s="132" t="e">
        <f>C238/#REF!-1</f>
        <v>#REF!</v>
      </c>
      <c r="D247" s="132" t="e">
        <f>D238/#REF!-1</f>
        <v>#REF!</v>
      </c>
      <c r="E247" s="132" t="e">
        <f>E238/#REF!-1</f>
        <v>#REF!</v>
      </c>
      <c r="F247" s="132" t="e">
        <f>F238/#REF!-1</f>
        <v>#REF!</v>
      </c>
      <c r="G247" s="132" t="e">
        <f>G238/#REF!-1</f>
        <v>#REF!</v>
      </c>
      <c r="H247" s="132" t="e">
        <f>H238/#REF!-1</f>
        <v>#REF!</v>
      </c>
      <c r="I247" s="132" t="e">
        <f>I238/#REF!-1</f>
        <v>#REF!</v>
      </c>
      <c r="J247" s="132" t="e">
        <f>J238/#REF!-1</f>
        <v>#REF!</v>
      </c>
      <c r="K247" s="132" t="e">
        <f>K238/#REF!-1</f>
        <v>#REF!</v>
      </c>
      <c r="L247" s="132" t="e">
        <f>L238/#REF!-1</f>
        <v>#REF!</v>
      </c>
      <c r="M247" s="132" t="e">
        <f>M238/#REF!-1</f>
        <v>#REF!</v>
      </c>
      <c r="N247" s="132" t="e">
        <f>N238/#REF!-1</f>
        <v>#REF!</v>
      </c>
      <c r="O247" s="132" t="e">
        <f>O238/#REF!-1</f>
        <v>#REF!</v>
      </c>
      <c r="P247" s="132" t="e">
        <f>P238/#REF!-1</f>
        <v>#REF!</v>
      </c>
      <c r="Q247" s="132" t="e">
        <f>Q238/#REF!-1</f>
        <v>#REF!</v>
      </c>
      <c r="R247" s="132" t="e">
        <f>R238/#REF!-1</f>
        <v>#REF!</v>
      </c>
      <c r="S247" s="132" t="e">
        <f>S238/#REF!-1</f>
        <v>#REF!</v>
      </c>
      <c r="T247" s="122"/>
      <c r="U247" s="104"/>
    </row>
    <row r="248" spans="1:21" hidden="1">
      <c r="A248" s="118" t="s">
        <v>183</v>
      </c>
      <c r="B248" s="132" t="e">
        <f>B238/#REF!-1</f>
        <v>#REF!</v>
      </c>
      <c r="C248" s="132" t="e">
        <f>C238/#REF!-1</f>
        <v>#REF!</v>
      </c>
      <c r="D248" s="132" t="e">
        <f>D238/#REF!-1</f>
        <v>#REF!</v>
      </c>
      <c r="E248" s="132" t="e">
        <f>E238/#REF!-1</f>
        <v>#REF!</v>
      </c>
      <c r="F248" s="132" t="e">
        <f>F238/#REF!-1</f>
        <v>#REF!</v>
      </c>
      <c r="G248" s="132" t="e">
        <f>G238/#REF!-1</f>
        <v>#REF!</v>
      </c>
      <c r="H248" s="132" t="e">
        <f>H238/#REF!-1</f>
        <v>#REF!</v>
      </c>
      <c r="I248" s="132" t="e">
        <f>I238/#REF!-1</f>
        <v>#REF!</v>
      </c>
      <c r="J248" s="132" t="e">
        <f>J238/#REF!-1</f>
        <v>#REF!</v>
      </c>
      <c r="K248" s="132" t="e">
        <f>K238/#REF!-1</f>
        <v>#REF!</v>
      </c>
      <c r="L248" s="132" t="e">
        <f>L238/#REF!-1</f>
        <v>#REF!</v>
      </c>
      <c r="M248" s="132" t="e">
        <f>M238/#REF!-1</f>
        <v>#REF!</v>
      </c>
      <c r="N248" s="132" t="e">
        <f>N238/#REF!-1</f>
        <v>#REF!</v>
      </c>
      <c r="O248" s="132" t="e">
        <f>O238/#REF!-1</f>
        <v>#REF!</v>
      </c>
      <c r="P248" s="132" t="e">
        <f>P238/#REF!-1</f>
        <v>#REF!</v>
      </c>
      <c r="Q248" s="132" t="e">
        <f>Q238/#REF!-1</f>
        <v>#REF!</v>
      </c>
      <c r="R248" s="132" t="e">
        <f>R238/#REF!-1</f>
        <v>#REF!</v>
      </c>
      <c r="S248" s="132" t="e">
        <f>S238/#REF!-1</f>
        <v>#REF!</v>
      </c>
      <c r="T248" s="122"/>
      <c r="U248" s="104"/>
    </row>
    <row r="249" spans="1:21" hidden="1">
      <c r="A249" s="118" t="s">
        <v>184</v>
      </c>
      <c r="B249" s="132" t="e">
        <f>B238/#REF!-1</f>
        <v>#REF!</v>
      </c>
      <c r="C249" s="132" t="e">
        <f>C238/#REF!-1</f>
        <v>#REF!</v>
      </c>
      <c r="D249" s="132" t="e">
        <f>D238/#REF!-1</f>
        <v>#REF!</v>
      </c>
      <c r="E249" s="132" t="e">
        <f>E238/#REF!-1</f>
        <v>#REF!</v>
      </c>
      <c r="F249" s="132" t="e">
        <f>F238/#REF!-1</f>
        <v>#REF!</v>
      </c>
      <c r="G249" s="132" t="e">
        <f>G238/#REF!-1</f>
        <v>#REF!</v>
      </c>
      <c r="H249" s="132" t="e">
        <f>H238/#REF!-1</f>
        <v>#REF!</v>
      </c>
      <c r="I249" s="132" t="e">
        <f>I238/#REF!-1</f>
        <v>#REF!</v>
      </c>
      <c r="J249" s="132" t="e">
        <f>J238/#REF!-1</f>
        <v>#REF!</v>
      </c>
      <c r="K249" s="132" t="e">
        <f>K238/#REF!-1</f>
        <v>#REF!</v>
      </c>
      <c r="L249" s="132" t="e">
        <f>L238/#REF!-1</f>
        <v>#REF!</v>
      </c>
      <c r="M249" s="132" t="e">
        <f>M238/#REF!-1</f>
        <v>#REF!</v>
      </c>
      <c r="N249" s="132" t="e">
        <f>N238/#REF!-1</f>
        <v>#REF!</v>
      </c>
      <c r="O249" s="132" t="e">
        <f>O238/#REF!-1</f>
        <v>#REF!</v>
      </c>
      <c r="P249" s="132" t="e">
        <f>P238/#REF!-1</f>
        <v>#REF!</v>
      </c>
      <c r="Q249" s="132" t="e">
        <f>Q238/#REF!-1</f>
        <v>#REF!</v>
      </c>
      <c r="R249" s="132" t="e">
        <f>R238/#REF!-1</f>
        <v>#REF!</v>
      </c>
      <c r="S249" s="132" t="e">
        <f>S238/#REF!-1</f>
        <v>#REF!</v>
      </c>
      <c r="T249" s="122"/>
      <c r="U249" s="104"/>
    </row>
    <row r="250" spans="1:21" hidden="1">
      <c r="A250" s="118" t="s">
        <v>185</v>
      </c>
      <c r="B250" s="132" t="e">
        <f>B238/#REF!-1</f>
        <v>#REF!</v>
      </c>
      <c r="C250" s="132" t="e">
        <f>C238/#REF!-1</f>
        <v>#REF!</v>
      </c>
      <c r="D250" s="132" t="e">
        <f>D238/#REF!-1</f>
        <v>#REF!</v>
      </c>
      <c r="E250" s="132" t="e">
        <f>E238/#REF!-1</f>
        <v>#REF!</v>
      </c>
      <c r="F250" s="132" t="e">
        <f>F238/#REF!-1</f>
        <v>#REF!</v>
      </c>
      <c r="G250" s="132" t="e">
        <f>G238/#REF!-1</f>
        <v>#REF!</v>
      </c>
      <c r="H250" s="132" t="e">
        <f>H238/#REF!-1</f>
        <v>#REF!</v>
      </c>
      <c r="I250" s="132" t="e">
        <f>I238/#REF!-1</f>
        <v>#REF!</v>
      </c>
      <c r="J250" s="132" t="e">
        <f>J238/#REF!-1</f>
        <v>#REF!</v>
      </c>
      <c r="K250" s="132" t="e">
        <f>K238/#REF!-1</f>
        <v>#REF!</v>
      </c>
      <c r="L250" s="132" t="e">
        <f>L238/#REF!-1</f>
        <v>#REF!</v>
      </c>
      <c r="M250" s="132" t="e">
        <f>M238/#REF!-1</f>
        <v>#REF!</v>
      </c>
      <c r="N250" s="132" t="e">
        <f>N238/#REF!-1</f>
        <v>#REF!</v>
      </c>
      <c r="O250" s="132" t="e">
        <f>O238/#REF!-1</f>
        <v>#REF!</v>
      </c>
      <c r="P250" s="132" t="e">
        <f>P238/#REF!-1</f>
        <v>#REF!</v>
      </c>
      <c r="Q250" s="132" t="e">
        <f>Q238/#REF!-1</f>
        <v>#REF!</v>
      </c>
      <c r="R250" s="132" t="e">
        <f>R238/#REF!-1</f>
        <v>#REF!</v>
      </c>
      <c r="S250" s="132" t="e">
        <f>S238/#REF!-1</f>
        <v>#REF!</v>
      </c>
      <c r="T250" s="122"/>
      <c r="U250" s="104"/>
    </row>
    <row r="251" spans="1:21" hidden="1">
      <c r="A251" s="118" t="s">
        <v>186</v>
      </c>
      <c r="B251" s="132" t="e">
        <f>B238/#REF!-1</f>
        <v>#REF!</v>
      </c>
      <c r="C251" s="132" t="e">
        <f>C238/#REF!-1</f>
        <v>#REF!</v>
      </c>
      <c r="D251" s="132" t="e">
        <f>D238/#REF!-1</f>
        <v>#REF!</v>
      </c>
      <c r="E251" s="132" t="e">
        <f>E238/#REF!-1</f>
        <v>#REF!</v>
      </c>
      <c r="F251" s="132" t="e">
        <f>F238/#REF!-1</f>
        <v>#REF!</v>
      </c>
      <c r="G251" s="132" t="e">
        <f>G238/#REF!-1</f>
        <v>#REF!</v>
      </c>
      <c r="H251" s="132" t="e">
        <f>H238/#REF!-1</f>
        <v>#REF!</v>
      </c>
      <c r="I251" s="132" t="e">
        <f>I238/#REF!-1</f>
        <v>#REF!</v>
      </c>
      <c r="J251" s="132" t="e">
        <f>J238/#REF!-1</f>
        <v>#REF!</v>
      </c>
      <c r="K251" s="132" t="e">
        <f>K238/#REF!-1</f>
        <v>#REF!</v>
      </c>
      <c r="L251" s="132" t="e">
        <f>L238/#REF!-1</f>
        <v>#REF!</v>
      </c>
      <c r="M251" s="132" t="e">
        <f>M238/#REF!-1</f>
        <v>#REF!</v>
      </c>
      <c r="N251" s="132" t="e">
        <f>N238/#REF!-1</f>
        <v>#REF!</v>
      </c>
      <c r="O251" s="132" t="e">
        <f>O238/#REF!-1</f>
        <v>#REF!</v>
      </c>
      <c r="P251" s="132" t="e">
        <f>P238/#REF!-1</f>
        <v>#REF!</v>
      </c>
      <c r="Q251" s="132" t="e">
        <f>Q238/#REF!-1</f>
        <v>#REF!</v>
      </c>
      <c r="R251" s="132" t="e">
        <f>R238/#REF!-1</f>
        <v>#REF!</v>
      </c>
      <c r="S251" s="132" t="e">
        <f>S238/#REF!-1</f>
        <v>#REF!</v>
      </c>
      <c r="T251" s="122"/>
      <c r="U251" s="104"/>
    </row>
    <row r="252" spans="1:21" hidden="1">
      <c r="A252" s="118" t="s">
        <v>187</v>
      </c>
      <c r="B252" s="132" t="e">
        <f>B238/#REF!-1</f>
        <v>#REF!</v>
      </c>
      <c r="C252" s="132" t="e">
        <f>C238/#REF!-1</f>
        <v>#REF!</v>
      </c>
      <c r="D252" s="132" t="e">
        <f>D238/#REF!-1</f>
        <v>#REF!</v>
      </c>
      <c r="E252" s="132" t="e">
        <f>E238/#REF!-1</f>
        <v>#REF!</v>
      </c>
      <c r="F252" s="132" t="e">
        <f>F238/#REF!-1</f>
        <v>#REF!</v>
      </c>
      <c r="G252" s="132" t="e">
        <f>G238/#REF!-1</f>
        <v>#REF!</v>
      </c>
      <c r="H252" s="132" t="e">
        <f>H238/#REF!-1</f>
        <v>#REF!</v>
      </c>
      <c r="I252" s="132" t="e">
        <f>I238/#REF!-1</f>
        <v>#REF!</v>
      </c>
      <c r="J252" s="132" t="e">
        <f>J238/#REF!-1</f>
        <v>#REF!</v>
      </c>
      <c r="K252" s="132" t="e">
        <f>K238/#REF!-1</f>
        <v>#REF!</v>
      </c>
      <c r="L252" s="132" t="e">
        <f>L238/#REF!-1</f>
        <v>#REF!</v>
      </c>
      <c r="M252" s="132" t="e">
        <f>M238/#REF!-1</f>
        <v>#REF!</v>
      </c>
      <c r="N252" s="132" t="e">
        <f>N238/#REF!-1</f>
        <v>#REF!</v>
      </c>
      <c r="O252" s="132" t="e">
        <f>O238/#REF!-1</f>
        <v>#REF!</v>
      </c>
      <c r="P252" s="132" t="e">
        <f>P238/#REF!-1</f>
        <v>#REF!</v>
      </c>
      <c r="Q252" s="132" t="e">
        <f>Q238/#REF!-1</f>
        <v>#REF!</v>
      </c>
      <c r="R252" s="132" t="e">
        <f>R238/#REF!-1</f>
        <v>#REF!</v>
      </c>
      <c r="S252" s="132" t="e">
        <f>S238/#REF!-1</f>
        <v>#REF!</v>
      </c>
      <c r="T252" s="122"/>
      <c r="U252" s="104"/>
    </row>
    <row r="253" spans="1:21" hidden="1">
      <c r="A253" s="118" t="s">
        <v>188</v>
      </c>
      <c r="B253" s="132" t="e">
        <f>B238/#REF!-1</f>
        <v>#REF!</v>
      </c>
      <c r="C253" s="132" t="e">
        <f>C238/#REF!-1</f>
        <v>#REF!</v>
      </c>
      <c r="D253" s="132" t="e">
        <f>D238/#REF!-1</f>
        <v>#REF!</v>
      </c>
      <c r="E253" s="132" t="e">
        <f>E238/#REF!-1</f>
        <v>#REF!</v>
      </c>
      <c r="F253" s="132" t="e">
        <f>F238/#REF!-1</f>
        <v>#REF!</v>
      </c>
      <c r="G253" s="132" t="e">
        <f>G238/#REF!-1</f>
        <v>#REF!</v>
      </c>
      <c r="H253" s="132" t="e">
        <f>H238/#REF!-1</f>
        <v>#REF!</v>
      </c>
      <c r="I253" s="132" t="e">
        <f>I238/#REF!-1</f>
        <v>#REF!</v>
      </c>
      <c r="J253" s="132" t="e">
        <f>J238/#REF!-1</f>
        <v>#REF!</v>
      </c>
      <c r="K253" s="132" t="e">
        <f>K238/#REF!-1</f>
        <v>#REF!</v>
      </c>
      <c r="L253" s="132" t="e">
        <f>L238/#REF!-1</f>
        <v>#REF!</v>
      </c>
      <c r="M253" s="132" t="e">
        <f>M238/#REF!-1</f>
        <v>#REF!</v>
      </c>
      <c r="N253" s="132" t="e">
        <f>N238/#REF!-1</f>
        <v>#REF!</v>
      </c>
      <c r="O253" s="132" t="e">
        <f>O238/#REF!-1</f>
        <v>#REF!</v>
      </c>
      <c r="P253" s="132" t="e">
        <f>P238/#REF!-1</f>
        <v>#REF!</v>
      </c>
      <c r="Q253" s="132" t="e">
        <f>Q238/#REF!-1</f>
        <v>#REF!</v>
      </c>
      <c r="R253" s="132" t="e">
        <f>R238/#REF!-1</f>
        <v>#REF!</v>
      </c>
      <c r="S253" s="132" t="e">
        <f>S238/#REF!-1</f>
        <v>#REF!</v>
      </c>
      <c r="T253" s="122"/>
      <c r="U253" s="104"/>
    </row>
    <row r="254" spans="1:21" hidden="1">
      <c r="A254" s="118" t="s">
        <v>189</v>
      </c>
      <c r="B254" s="132" t="e">
        <f>B238/#REF!-1</f>
        <v>#REF!</v>
      </c>
      <c r="C254" s="132" t="e">
        <f>C238/#REF!-1</f>
        <v>#REF!</v>
      </c>
      <c r="D254" s="132" t="e">
        <f>D238/#REF!-1</f>
        <v>#REF!</v>
      </c>
      <c r="E254" s="132" t="e">
        <f>E238/#REF!-1</f>
        <v>#REF!</v>
      </c>
      <c r="F254" s="132" t="e">
        <f>F238/#REF!-1</f>
        <v>#REF!</v>
      </c>
      <c r="G254" s="132" t="e">
        <f>G238/#REF!-1</f>
        <v>#REF!</v>
      </c>
      <c r="H254" s="132" t="e">
        <f>H238/#REF!-1</f>
        <v>#REF!</v>
      </c>
      <c r="I254" s="132" t="e">
        <f>I238/#REF!-1</f>
        <v>#REF!</v>
      </c>
      <c r="J254" s="132" t="e">
        <f>J238/#REF!-1</f>
        <v>#REF!</v>
      </c>
      <c r="K254" s="132" t="e">
        <f>K238/#REF!-1</f>
        <v>#REF!</v>
      </c>
      <c r="L254" s="132" t="e">
        <f>L238/#REF!-1</f>
        <v>#REF!</v>
      </c>
      <c r="M254" s="132" t="e">
        <f>M238/#REF!-1</f>
        <v>#REF!</v>
      </c>
      <c r="N254" s="132" t="e">
        <f>N238/#REF!-1</f>
        <v>#REF!</v>
      </c>
      <c r="O254" s="132" t="e">
        <f>O238/#REF!-1</f>
        <v>#REF!</v>
      </c>
      <c r="P254" s="132" t="e">
        <f>P238/#REF!-1</f>
        <v>#REF!</v>
      </c>
      <c r="Q254" s="132" t="e">
        <f>Q238/#REF!-1</f>
        <v>#REF!</v>
      </c>
      <c r="R254" s="132" t="e">
        <f>R238/#REF!-1</f>
        <v>#REF!</v>
      </c>
      <c r="S254" s="132" t="e">
        <f>S238/#REF!-1</f>
        <v>#REF!</v>
      </c>
      <c r="T254" s="122"/>
      <c r="U254" s="104"/>
    </row>
    <row r="255" spans="1:21" hidden="1">
      <c r="F255" s="142"/>
      <c r="T255" s="122"/>
      <c r="U255" s="104"/>
    </row>
    <row r="256" spans="1:21" hidden="1">
      <c r="A256" s="134" t="s">
        <v>190</v>
      </c>
      <c r="B256" s="138">
        <f t="shared" ref="B256:S256" si="37">AVERAGE(B239:B241)</f>
        <v>877903.68837949855</v>
      </c>
      <c r="C256" s="138">
        <f t="shared" si="37"/>
        <v>245816.96333333335</v>
      </c>
      <c r="D256" s="140">
        <f t="shared" si="37"/>
        <v>152681.73666666666</v>
      </c>
      <c r="E256" s="143">
        <f t="shared" si="37"/>
        <v>8744.3233333333337</v>
      </c>
      <c r="F256" s="140">
        <f t="shared" si="37"/>
        <v>93134.893333333326</v>
      </c>
      <c r="G256" s="143">
        <f t="shared" si="37"/>
        <v>31520.713333333333</v>
      </c>
      <c r="H256" s="143">
        <f t="shared" si="37"/>
        <v>61614.179999999993</v>
      </c>
      <c r="I256" s="138">
        <f t="shared" si="37"/>
        <v>632087.05837949843</v>
      </c>
      <c r="J256" s="140">
        <f t="shared" si="37"/>
        <v>124812.27767364529</v>
      </c>
      <c r="K256" s="143">
        <f t="shared" si="37"/>
        <v>34552.853333333333</v>
      </c>
      <c r="L256" s="140">
        <f t="shared" si="37"/>
        <v>507274.44737251988</v>
      </c>
      <c r="M256" s="143">
        <f t="shared" si="37"/>
        <v>285321.14903341146</v>
      </c>
      <c r="N256" s="143">
        <f t="shared" si="37"/>
        <v>221952.96500577507</v>
      </c>
      <c r="O256" s="138">
        <f t="shared" si="37"/>
        <v>277494.70731725713</v>
      </c>
      <c r="P256" s="135">
        <f t="shared" si="37"/>
        <v>43297.619999999995</v>
      </c>
      <c r="Q256" s="138">
        <f t="shared" si="37"/>
        <v>600409.21885349089</v>
      </c>
      <c r="R256" s="135">
        <f t="shared" si="37"/>
        <v>316842.13398285251</v>
      </c>
      <c r="S256" s="135">
        <f t="shared" si="37"/>
        <v>283567.08487063838</v>
      </c>
      <c r="T256" s="122"/>
      <c r="U256" s="104"/>
    </row>
    <row r="257" spans="1:21" hidden="1">
      <c r="A257" s="136" t="s">
        <v>191</v>
      </c>
      <c r="B257" s="139">
        <f t="shared" ref="B257:S257" si="38">B238/B256-1</f>
        <v>0.20873201369895145</v>
      </c>
      <c r="C257" s="139">
        <f t="shared" si="38"/>
        <v>0.14210450000270525</v>
      </c>
      <c r="D257" s="141">
        <f t="shared" si="38"/>
        <v>0.22026657586922482</v>
      </c>
      <c r="E257" s="144">
        <f t="shared" si="38"/>
        <v>0.13697076617706649</v>
      </c>
      <c r="F257" s="141">
        <f t="shared" si="38"/>
        <v>1.3961970858898942E-2</v>
      </c>
      <c r="G257" s="144">
        <f t="shared" si="38"/>
        <v>-6.1741411520509049E-2</v>
      </c>
      <c r="H257" s="144">
        <f t="shared" si="38"/>
        <v>5.2690468330504725E-2</v>
      </c>
      <c r="I257" s="139">
        <f t="shared" si="38"/>
        <v>0.23464580193974194</v>
      </c>
      <c r="J257" s="141">
        <f t="shared" si="38"/>
        <v>0.23765776676440131</v>
      </c>
      <c r="K257" s="144">
        <f t="shared" si="38"/>
        <v>0.5076222359253304</v>
      </c>
      <c r="L257" s="141">
        <f t="shared" si="38"/>
        <v>0.23390356340715179</v>
      </c>
      <c r="M257" s="144">
        <f t="shared" si="38"/>
        <v>0.26529652082631139</v>
      </c>
      <c r="N257" s="144">
        <f t="shared" si="38"/>
        <v>0.19354968311106857</v>
      </c>
      <c r="O257" s="139">
        <f t="shared" si="38"/>
        <v>0.22808578277034752</v>
      </c>
      <c r="P257" s="137">
        <f t="shared" si="38"/>
        <v>0.43265819229786784</v>
      </c>
      <c r="Q257" s="139">
        <f t="shared" si="38"/>
        <v>0.19979001923707318</v>
      </c>
      <c r="R257" s="137">
        <f t="shared" si="38"/>
        <v>0.23276671659861958</v>
      </c>
      <c r="S257" s="137">
        <f t="shared" si="38"/>
        <v>0.16294015999298628</v>
      </c>
      <c r="T257" s="122"/>
      <c r="U257" s="104"/>
    </row>
    <row r="258" spans="1:21" hidden="1">
      <c r="T258" s="122"/>
      <c r="U258" s="104"/>
    </row>
    <row r="259" spans="1:21" hidden="1">
      <c r="T259" s="122"/>
      <c r="U259" s="104"/>
    </row>
    <row r="260" spans="1:21" hidden="1">
      <c r="T260" s="122"/>
      <c r="U260" s="104"/>
    </row>
    <row r="261" spans="1:21" hidden="1">
      <c r="T261" s="122"/>
      <c r="U261" s="104"/>
    </row>
    <row r="262" spans="1:21">
      <c r="T262" s="122"/>
      <c r="U262" s="104"/>
    </row>
    <row r="263" spans="1:21">
      <c r="D263" s="145"/>
      <c r="E263" s="145"/>
      <c r="F263" s="145"/>
      <c r="G263" s="145"/>
      <c r="H263" s="145"/>
      <c r="T263" s="122"/>
      <c r="U263" s="104"/>
    </row>
    <row r="264" spans="1:21">
      <c r="B264" s="414"/>
      <c r="C264" s="414"/>
      <c r="D264" s="414"/>
      <c r="E264" s="414"/>
      <c r="F264" s="414"/>
      <c r="G264" s="414"/>
      <c r="H264" s="414"/>
      <c r="T264" s="122"/>
      <c r="U264" s="104"/>
    </row>
    <row r="265" spans="1:21"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  <c r="Q265" s="147"/>
      <c r="T265" s="122"/>
      <c r="U265" s="104"/>
    </row>
    <row r="266" spans="1:21">
      <c r="B266" s="414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T266" s="122"/>
      <c r="U266" s="104"/>
    </row>
    <row r="267" spans="1:21">
      <c r="B267" s="414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T267" s="122"/>
      <c r="U267" s="104"/>
    </row>
    <row r="268" spans="1:21">
      <c r="B268" s="414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T268" s="122"/>
      <c r="U268" s="104"/>
    </row>
    <row r="269" spans="1:21">
      <c r="B269" s="414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T269" s="122"/>
      <c r="U269" s="104"/>
    </row>
    <row r="270" spans="1:21">
      <c r="B270" s="414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T270" s="122"/>
      <c r="U270" s="104"/>
    </row>
    <row r="271" spans="1:21">
      <c r="B271" s="414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T271" s="122"/>
      <c r="U271" s="104"/>
    </row>
    <row r="272" spans="1:21">
      <c r="B272" s="414"/>
      <c r="T272" s="122"/>
      <c r="U272" s="104"/>
    </row>
    <row r="273" spans="2:21">
      <c r="B273" s="414"/>
      <c r="T273" s="122"/>
      <c r="U273" s="104"/>
    </row>
    <row r="274" spans="2:21">
      <c r="T274" s="122"/>
      <c r="U274" s="104"/>
    </row>
    <row r="275" spans="2:21">
      <c r="T275" s="122"/>
      <c r="U275" s="104"/>
    </row>
    <row r="276" spans="2:21">
      <c r="T276" s="122"/>
      <c r="U276" s="104"/>
    </row>
    <row r="277" spans="2:21">
      <c r="T277" s="122"/>
      <c r="U277" s="104"/>
    </row>
    <row r="278" spans="2:21">
      <c r="T278" s="122"/>
      <c r="U278" s="104"/>
    </row>
    <row r="279" spans="2:21">
      <c r="F279" s="146"/>
      <c r="G279" s="146"/>
      <c r="H279" s="147"/>
      <c r="I279" s="146"/>
      <c r="J279" s="147"/>
      <c r="K279" s="146"/>
      <c r="L279" s="146"/>
      <c r="M279" s="147"/>
      <c r="T279" s="122"/>
      <c r="U279" s="104"/>
    </row>
    <row r="280" spans="2:21">
      <c r="F280" s="146"/>
      <c r="G280" s="146"/>
      <c r="H280" s="147"/>
      <c r="I280" s="146"/>
      <c r="J280" s="147"/>
      <c r="K280" s="146"/>
      <c r="L280" s="146"/>
      <c r="M280" s="147"/>
      <c r="T280" s="122"/>
      <c r="U280" s="104"/>
    </row>
    <row r="281" spans="2:21">
      <c r="F281" s="146"/>
      <c r="G281" s="146"/>
      <c r="H281" s="147"/>
      <c r="I281" s="146"/>
      <c r="J281" s="147"/>
      <c r="K281" s="146"/>
      <c r="L281" s="146"/>
      <c r="M281" s="147"/>
      <c r="T281" s="122"/>
      <c r="U281" s="104"/>
    </row>
    <row r="282" spans="2:21">
      <c r="F282" s="146"/>
      <c r="G282" s="146"/>
      <c r="H282" s="147"/>
      <c r="I282" s="146"/>
      <c r="J282" s="147"/>
      <c r="K282" s="146"/>
      <c r="L282" s="146"/>
      <c r="M282" s="147"/>
      <c r="T282" s="122"/>
      <c r="U282" s="104"/>
    </row>
    <row r="283" spans="2:21">
      <c r="F283" s="146"/>
      <c r="G283" s="146"/>
      <c r="H283" s="147"/>
      <c r="I283" s="146"/>
      <c r="J283" s="147"/>
      <c r="K283" s="146"/>
      <c r="L283" s="146"/>
      <c r="M283" s="147"/>
      <c r="T283" s="122"/>
      <c r="U283" s="104"/>
    </row>
    <row r="284" spans="2:21">
      <c r="F284" s="146"/>
      <c r="G284" s="146"/>
      <c r="H284" s="147"/>
      <c r="I284" s="146"/>
      <c r="J284" s="147"/>
      <c r="K284" s="146"/>
      <c r="L284" s="146"/>
      <c r="M284" s="147"/>
      <c r="T284" s="122"/>
      <c r="U284" s="104"/>
    </row>
    <row r="285" spans="2:21">
      <c r="F285" s="146"/>
      <c r="G285" s="146"/>
      <c r="H285" s="147"/>
      <c r="I285" s="146"/>
      <c r="J285" s="147"/>
      <c r="K285" s="146"/>
      <c r="L285" s="146"/>
      <c r="M285" s="147"/>
      <c r="T285" s="122"/>
      <c r="U285" s="104"/>
    </row>
    <row r="286" spans="2:21">
      <c r="T286" s="122"/>
      <c r="U286" s="104"/>
    </row>
    <row r="287" spans="2:21">
      <c r="T287" s="122"/>
      <c r="U287" s="104"/>
    </row>
    <row r="288" spans="2:21">
      <c r="T288" s="122"/>
      <c r="U288" s="104"/>
    </row>
    <row r="289" spans="6:21">
      <c r="T289" s="122"/>
      <c r="U289" s="104"/>
    </row>
    <row r="290" spans="6:21">
      <c r="F290" s="146"/>
      <c r="G290" s="146"/>
      <c r="H290" s="147"/>
      <c r="I290" s="146"/>
      <c r="T290" s="122"/>
      <c r="U290" s="104"/>
    </row>
    <row r="291" spans="6:21">
      <c r="F291" s="146"/>
      <c r="G291" s="146"/>
      <c r="H291" s="147"/>
      <c r="I291" s="146"/>
      <c r="T291" s="122"/>
      <c r="U291" s="104"/>
    </row>
    <row r="292" spans="6:21">
      <c r="F292" s="146"/>
      <c r="G292" s="146"/>
      <c r="H292" s="147"/>
      <c r="I292" s="146"/>
      <c r="T292" s="122"/>
      <c r="U292" s="104"/>
    </row>
    <row r="293" spans="6:21">
      <c r="F293" s="146"/>
      <c r="G293" s="146"/>
      <c r="H293" s="147"/>
      <c r="I293" s="146"/>
      <c r="T293" s="122"/>
      <c r="U293" s="104"/>
    </row>
    <row r="294" spans="6:21">
      <c r="F294" s="146"/>
      <c r="G294" s="146"/>
      <c r="H294" s="147"/>
      <c r="I294" s="146"/>
      <c r="T294" s="122"/>
      <c r="U294" s="104"/>
    </row>
    <row r="295" spans="6:21">
      <c r="F295" s="146"/>
      <c r="G295" s="146"/>
      <c r="H295" s="147"/>
      <c r="I295" s="146"/>
      <c r="T295" s="122"/>
      <c r="U295" s="104"/>
    </row>
    <row r="296" spans="6:21">
      <c r="F296" s="146"/>
      <c r="G296" s="146"/>
      <c r="H296" s="147"/>
      <c r="I296" s="146"/>
      <c r="J296" s="147"/>
      <c r="T296" s="122"/>
      <c r="U296" s="104"/>
    </row>
    <row r="297" spans="6:21">
      <c r="F297" s="146"/>
      <c r="G297" s="146"/>
      <c r="H297" s="147"/>
      <c r="I297" s="146"/>
      <c r="J297" s="147"/>
      <c r="T297" s="122"/>
      <c r="U297" s="104"/>
    </row>
    <row r="298" spans="6:21">
      <c r="F298" s="146"/>
      <c r="G298" s="146"/>
      <c r="H298" s="147"/>
      <c r="I298" s="146"/>
      <c r="J298" s="147"/>
      <c r="T298" s="122"/>
      <c r="U298" s="104"/>
    </row>
    <row r="299" spans="6:21">
      <c r="F299" s="146"/>
      <c r="G299" s="146"/>
      <c r="H299" s="147"/>
      <c r="I299" s="146"/>
      <c r="J299" s="147"/>
      <c r="T299" s="122"/>
      <c r="U299" s="104"/>
    </row>
    <row r="300" spans="6:21">
      <c r="T300" s="122"/>
      <c r="U300" s="104"/>
    </row>
    <row r="301" spans="6:21">
      <c r="T301" s="122"/>
      <c r="U301" s="104"/>
    </row>
    <row r="302" spans="6:21">
      <c r="T302" s="122"/>
      <c r="U302" s="104"/>
    </row>
    <row r="303" spans="6:21">
      <c r="T303" s="122"/>
      <c r="U303" s="104"/>
    </row>
    <row r="304" spans="6:21">
      <c r="T304" s="122"/>
      <c r="U304" s="104"/>
    </row>
    <row r="305" spans="20:21">
      <c r="T305" s="122"/>
      <c r="U305" s="104"/>
    </row>
    <row r="306" spans="20:21">
      <c r="T306" s="122"/>
      <c r="U306" s="104"/>
    </row>
    <row r="307" spans="20:21">
      <c r="T307" s="122"/>
      <c r="U307" s="104"/>
    </row>
    <row r="308" spans="20:21">
      <c r="T308" s="122"/>
      <c r="U308" s="104"/>
    </row>
    <row r="309" spans="20:21">
      <c r="T309" s="122"/>
      <c r="U309" s="104"/>
    </row>
  </sheetData>
  <mergeCells count="3">
    <mergeCell ref="A1:U1"/>
    <mergeCell ref="U3:U5"/>
    <mergeCell ref="A234:S23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2020-04-03T06:20:53Z</cp:lastPrinted>
  <dcterms:created xsi:type="dcterms:W3CDTF">2015-03-05T07:20:42Z</dcterms:created>
  <dcterms:modified xsi:type="dcterms:W3CDTF">2020-05-06T08:55:53Z</dcterms:modified>
</cp:coreProperties>
</file>