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125" yWindow="240" windowWidth="21405" windowHeight="11865"/>
  </bookViews>
  <sheets>
    <sheet name="수주통계" sheetId="3" r:id="rId1"/>
    <sheet name="분기" sheetId="5" r:id="rId2"/>
  </sheets>
  <definedNames>
    <definedName name="_xlnm.Print_Area" localSheetId="0">수주통계!$A$1:$U$253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38" i="5" l="1"/>
  <c r="D238" i="5"/>
  <c r="E238" i="5"/>
  <c r="F238" i="5"/>
  <c r="G238" i="5"/>
  <c r="H238" i="5"/>
  <c r="I238" i="5"/>
  <c r="J238" i="5"/>
  <c r="K238" i="5"/>
  <c r="L238" i="5"/>
  <c r="M238" i="5"/>
  <c r="N238" i="5"/>
  <c r="O238" i="5"/>
  <c r="P238" i="5"/>
  <c r="Q238" i="5"/>
  <c r="R238" i="5"/>
  <c r="S238" i="5"/>
  <c r="C239" i="5"/>
  <c r="D239" i="5"/>
  <c r="E239" i="5"/>
  <c r="F239" i="5"/>
  <c r="G239" i="5"/>
  <c r="H239" i="5"/>
  <c r="I239" i="5"/>
  <c r="J239" i="5"/>
  <c r="K239" i="5"/>
  <c r="L239" i="5"/>
  <c r="M239" i="5"/>
  <c r="N239" i="5"/>
  <c r="O239" i="5"/>
  <c r="P239" i="5"/>
  <c r="Q239" i="5"/>
  <c r="R239" i="5"/>
  <c r="S239" i="5"/>
  <c r="C240" i="5"/>
  <c r="D240" i="5"/>
  <c r="E240" i="5"/>
  <c r="F240" i="5"/>
  <c r="G240" i="5"/>
  <c r="H240" i="5"/>
  <c r="I240" i="5"/>
  <c r="J240" i="5"/>
  <c r="K240" i="5"/>
  <c r="L240" i="5"/>
  <c r="M240" i="5"/>
  <c r="N240" i="5"/>
  <c r="O240" i="5"/>
  <c r="P240" i="5"/>
  <c r="Q240" i="5"/>
  <c r="R240" i="5"/>
  <c r="S240" i="5"/>
  <c r="B240" i="5"/>
  <c r="B239" i="5"/>
  <c r="B238" i="5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2" i="3"/>
  <c r="D232" i="3"/>
  <c r="E232" i="3"/>
  <c r="F232" i="3"/>
  <c r="G232" i="3"/>
  <c r="H232" i="3"/>
  <c r="I232" i="3"/>
  <c r="J232" i="3"/>
  <c r="K232" i="3"/>
  <c r="L232" i="3"/>
  <c r="M232" i="3"/>
  <c r="N232" i="3"/>
  <c r="O232" i="3"/>
  <c r="P232" i="3"/>
  <c r="Q232" i="3"/>
  <c r="R232" i="3"/>
  <c r="S232" i="3"/>
  <c r="C233" i="3"/>
  <c r="D233" i="3"/>
  <c r="E233" i="3"/>
  <c r="F233" i="3"/>
  <c r="G233" i="3"/>
  <c r="H233" i="3"/>
  <c r="I233" i="3"/>
  <c r="J233" i="3"/>
  <c r="K233" i="3"/>
  <c r="L233" i="3"/>
  <c r="M233" i="3"/>
  <c r="N233" i="3"/>
  <c r="O233" i="3"/>
  <c r="P233" i="3"/>
  <c r="Q233" i="3"/>
  <c r="R233" i="3"/>
  <c r="S233" i="3"/>
  <c r="C234" i="3"/>
  <c r="D234" i="3"/>
  <c r="E234" i="3"/>
  <c r="F234" i="3"/>
  <c r="G234" i="3"/>
  <c r="H234" i="3"/>
  <c r="I234" i="3"/>
  <c r="J234" i="3"/>
  <c r="K234" i="3"/>
  <c r="L234" i="3"/>
  <c r="M234" i="3"/>
  <c r="N234" i="3"/>
  <c r="O234" i="3"/>
  <c r="P234" i="3"/>
  <c r="Q234" i="3"/>
  <c r="R234" i="3"/>
  <c r="S234" i="3"/>
  <c r="B234" i="3"/>
  <c r="B233" i="3"/>
  <c r="B232" i="3"/>
  <c r="C224" i="3"/>
  <c r="D224" i="3"/>
  <c r="E224" i="3"/>
  <c r="F224" i="3"/>
  <c r="G224" i="3"/>
  <c r="H224" i="3"/>
  <c r="I224" i="3"/>
  <c r="J224" i="3"/>
  <c r="K224" i="3"/>
  <c r="L224" i="3"/>
  <c r="M224" i="3"/>
  <c r="N224" i="3"/>
  <c r="O224" i="3"/>
  <c r="P224" i="3"/>
  <c r="Q224" i="3"/>
  <c r="R224" i="3"/>
  <c r="S224" i="3"/>
  <c r="C225" i="3"/>
  <c r="D225" i="3"/>
  <c r="E225" i="3"/>
  <c r="F225" i="3"/>
  <c r="G225" i="3"/>
  <c r="H225" i="3"/>
  <c r="I225" i="3"/>
  <c r="J225" i="3"/>
  <c r="K225" i="3"/>
  <c r="L225" i="3"/>
  <c r="M225" i="3"/>
  <c r="N225" i="3"/>
  <c r="O225" i="3"/>
  <c r="P225" i="3"/>
  <c r="Q225" i="3"/>
  <c r="R225" i="3"/>
  <c r="S225" i="3"/>
  <c r="C226" i="3"/>
  <c r="D226" i="3"/>
  <c r="E226" i="3"/>
  <c r="F226" i="3"/>
  <c r="G226" i="3"/>
  <c r="H226" i="3"/>
  <c r="I226" i="3"/>
  <c r="J226" i="3"/>
  <c r="K226" i="3"/>
  <c r="L226" i="3"/>
  <c r="M226" i="3"/>
  <c r="N226" i="3"/>
  <c r="O226" i="3"/>
  <c r="P226" i="3"/>
  <c r="Q226" i="3"/>
  <c r="R226" i="3"/>
  <c r="S226" i="3"/>
  <c r="B226" i="3"/>
  <c r="B225" i="3"/>
  <c r="B224" i="3"/>
  <c r="T239" i="5" l="1"/>
  <c r="U239" i="5"/>
  <c r="T238" i="5"/>
  <c r="U238" i="5"/>
  <c r="C233" i="5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T232" i="3" l="1"/>
  <c r="U232" i="3"/>
  <c r="T233" i="3"/>
  <c r="U233" i="3"/>
  <c r="T234" i="3"/>
  <c r="U234" i="3"/>
  <c r="T224" i="3"/>
  <c r="U224" i="3"/>
  <c r="T225" i="3"/>
  <c r="U225" i="3"/>
  <c r="T226" i="3"/>
  <c r="U226" i="3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W221" i="5" s="1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49" i="5"/>
  <c r="R249" i="5"/>
  <c r="Q249" i="5"/>
  <c r="P249" i="5"/>
  <c r="O249" i="5"/>
  <c r="N249" i="5"/>
  <c r="M249" i="5"/>
  <c r="L249" i="5"/>
  <c r="K249" i="5"/>
  <c r="J249" i="5"/>
  <c r="I249" i="5"/>
  <c r="H249" i="5"/>
  <c r="G249" i="5"/>
  <c r="F249" i="5"/>
  <c r="E249" i="5"/>
  <c r="D249" i="5"/>
  <c r="C249" i="5"/>
  <c r="B249" i="5"/>
  <c r="U248" i="5"/>
  <c r="T248" i="5"/>
  <c r="U246" i="5"/>
  <c r="T246" i="5"/>
  <c r="U240" i="5"/>
  <c r="T240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47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47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48" i="5" s="1"/>
  <c r="R179" i="5"/>
  <c r="R248" i="5" s="1"/>
  <c r="Q179" i="5"/>
  <c r="Q248" i="5" s="1"/>
  <c r="P179" i="5"/>
  <c r="P248" i="5" s="1"/>
  <c r="O179" i="5"/>
  <c r="O248" i="5" s="1"/>
  <c r="N179" i="5"/>
  <c r="M179" i="5"/>
  <c r="M248" i="5" s="1"/>
  <c r="L179" i="5"/>
  <c r="L248" i="5" s="1"/>
  <c r="K179" i="5"/>
  <c r="K248" i="5" s="1"/>
  <c r="J179" i="5"/>
  <c r="J248" i="5" s="1"/>
  <c r="I179" i="5"/>
  <c r="I248" i="5" s="1"/>
  <c r="H179" i="5"/>
  <c r="G179" i="5"/>
  <c r="G248" i="5" s="1"/>
  <c r="F179" i="5"/>
  <c r="F248" i="5" s="1"/>
  <c r="E179" i="5"/>
  <c r="E248" i="5" s="1"/>
  <c r="D179" i="5"/>
  <c r="D248" i="5" s="1"/>
  <c r="C179" i="5"/>
  <c r="C248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K192" i="5" l="1"/>
  <c r="U199" i="5"/>
  <c r="U247" i="5" s="1"/>
  <c r="G247" i="5"/>
  <c r="M247" i="5"/>
  <c r="H246" i="5"/>
  <c r="N246" i="5"/>
  <c r="H247" i="5"/>
  <c r="N247" i="5"/>
  <c r="N250" i="5" s="1"/>
  <c r="I246" i="5"/>
  <c r="O246" i="5"/>
  <c r="P246" i="5"/>
  <c r="P257" i="5" s="1"/>
  <c r="E246" i="5"/>
  <c r="E259" i="5" s="1"/>
  <c r="K246" i="5"/>
  <c r="K258" i="5" s="1"/>
  <c r="Q246" i="5"/>
  <c r="Q259" i="5" s="1"/>
  <c r="D246" i="5"/>
  <c r="E247" i="5"/>
  <c r="K247" i="5"/>
  <c r="K264" i="5" s="1"/>
  <c r="K265" i="5" s="1"/>
  <c r="F246" i="5"/>
  <c r="L246" i="5"/>
  <c r="R246" i="5"/>
  <c r="R262" i="5" s="1"/>
  <c r="J246" i="5"/>
  <c r="F247" i="5"/>
  <c r="L247" i="5"/>
  <c r="L264" i="5" s="1"/>
  <c r="L265" i="5" s="1"/>
  <c r="G246" i="5"/>
  <c r="M246" i="5"/>
  <c r="S246" i="5"/>
  <c r="S258" i="5" s="1"/>
  <c r="Q192" i="5"/>
  <c r="E192" i="5"/>
  <c r="B192" i="5"/>
  <c r="N192" i="5"/>
  <c r="R247" i="5"/>
  <c r="R250" i="5" s="1"/>
  <c r="S247" i="5"/>
  <c r="B209" i="5"/>
  <c r="G209" i="5"/>
  <c r="W217" i="5"/>
  <c r="C246" i="5"/>
  <c r="C256" i="5" s="1"/>
  <c r="W213" i="5"/>
  <c r="Q247" i="5"/>
  <c r="H192" i="5"/>
  <c r="M209" i="5"/>
  <c r="R123" i="5"/>
  <c r="P123" i="5"/>
  <c r="E264" i="5"/>
  <c r="E265" i="5" s="1"/>
  <c r="Q209" i="5"/>
  <c r="E209" i="5"/>
  <c r="K209" i="5"/>
  <c r="T251" i="5"/>
  <c r="C209" i="5"/>
  <c r="I209" i="5"/>
  <c r="U251" i="5"/>
  <c r="B123" i="5"/>
  <c r="U123" i="5" s="1"/>
  <c r="Q264" i="5"/>
  <c r="D209" i="5"/>
  <c r="J209" i="5"/>
  <c r="P209" i="5"/>
  <c r="O123" i="5"/>
  <c r="S123" i="5"/>
  <c r="G262" i="5"/>
  <c r="G261" i="5"/>
  <c r="G260" i="5"/>
  <c r="G258" i="5"/>
  <c r="G256" i="5"/>
  <c r="G254" i="5"/>
  <c r="G251" i="5"/>
  <c r="G259" i="5"/>
  <c r="G257" i="5"/>
  <c r="G255" i="5"/>
  <c r="G252" i="5"/>
  <c r="G250" i="5"/>
  <c r="M262" i="5"/>
  <c r="M261" i="5"/>
  <c r="M260" i="5"/>
  <c r="M259" i="5"/>
  <c r="M257" i="5"/>
  <c r="M255" i="5"/>
  <c r="M252" i="5"/>
  <c r="M250" i="5"/>
  <c r="M258" i="5"/>
  <c r="M256" i="5"/>
  <c r="M254" i="5"/>
  <c r="M251" i="5"/>
  <c r="S260" i="5"/>
  <c r="S257" i="5"/>
  <c r="I262" i="5"/>
  <c r="I261" i="5"/>
  <c r="I251" i="5"/>
  <c r="I260" i="5"/>
  <c r="I259" i="5"/>
  <c r="I257" i="5"/>
  <c r="I255" i="5"/>
  <c r="I252" i="5"/>
  <c r="I258" i="5"/>
  <c r="I256" i="5"/>
  <c r="I254" i="5"/>
  <c r="O262" i="5"/>
  <c r="O261" i="5"/>
  <c r="O260" i="5"/>
  <c r="O258" i="5"/>
  <c r="O256" i="5"/>
  <c r="O254" i="5"/>
  <c r="O251" i="5"/>
  <c r="O259" i="5"/>
  <c r="O257" i="5"/>
  <c r="O255" i="5"/>
  <c r="O252" i="5"/>
  <c r="S209" i="5"/>
  <c r="U121" i="5"/>
  <c r="M192" i="5"/>
  <c r="F264" i="5"/>
  <c r="F265" i="5" s="1"/>
  <c r="M264" i="5"/>
  <c r="M265" i="5" s="1"/>
  <c r="K251" i="5"/>
  <c r="G192" i="5"/>
  <c r="S192" i="5"/>
  <c r="D262" i="5"/>
  <c r="D261" i="5"/>
  <c r="D260" i="5"/>
  <c r="D259" i="5"/>
  <c r="D258" i="5"/>
  <c r="D257" i="5"/>
  <c r="D256" i="5"/>
  <c r="D255" i="5"/>
  <c r="D254" i="5"/>
  <c r="D252" i="5"/>
  <c r="D251" i="5"/>
  <c r="J262" i="5"/>
  <c r="J261" i="5"/>
  <c r="J260" i="5"/>
  <c r="J259" i="5"/>
  <c r="J258" i="5"/>
  <c r="J257" i="5"/>
  <c r="J256" i="5"/>
  <c r="J255" i="5"/>
  <c r="J254" i="5"/>
  <c r="J252" i="5"/>
  <c r="J251" i="5"/>
  <c r="P259" i="5"/>
  <c r="P252" i="5"/>
  <c r="C247" i="5"/>
  <c r="C264" i="5" s="1"/>
  <c r="O247" i="5"/>
  <c r="O264" i="5" s="1"/>
  <c r="O265" i="5" s="1"/>
  <c r="U250" i="5"/>
  <c r="E252" i="5"/>
  <c r="Q252" i="5"/>
  <c r="K254" i="5"/>
  <c r="E255" i="5"/>
  <c r="K256" i="5"/>
  <c r="E257" i="5"/>
  <c r="Q257" i="5"/>
  <c r="F262" i="5"/>
  <c r="F261" i="5"/>
  <c r="F260" i="5"/>
  <c r="F259" i="5"/>
  <c r="F258" i="5"/>
  <c r="F257" i="5"/>
  <c r="F256" i="5"/>
  <c r="F255" i="5"/>
  <c r="F254" i="5"/>
  <c r="F252" i="5"/>
  <c r="F251" i="5"/>
  <c r="F250" i="5"/>
  <c r="R258" i="5"/>
  <c r="R251" i="5"/>
  <c r="K262" i="5"/>
  <c r="K261" i="5"/>
  <c r="K260" i="5"/>
  <c r="I192" i="5"/>
  <c r="K250" i="5"/>
  <c r="O200" i="5"/>
  <c r="O209" i="5" s="1"/>
  <c r="L262" i="5"/>
  <c r="L261" i="5"/>
  <c r="L260" i="5"/>
  <c r="L259" i="5"/>
  <c r="L258" i="5"/>
  <c r="L257" i="5"/>
  <c r="L256" i="5"/>
  <c r="L255" i="5"/>
  <c r="L254" i="5"/>
  <c r="L252" i="5"/>
  <c r="L251" i="5"/>
  <c r="E262" i="5"/>
  <c r="E261" i="5"/>
  <c r="Q260" i="5"/>
  <c r="G264" i="5"/>
  <c r="G265" i="5" s="1"/>
  <c r="S264" i="5"/>
  <c r="E251" i="5"/>
  <c r="E260" i="5"/>
  <c r="I247" i="5"/>
  <c r="I264" i="5" s="1"/>
  <c r="I265" i="5" s="1"/>
  <c r="K252" i="5"/>
  <c r="E254" i="5"/>
  <c r="K255" i="5"/>
  <c r="E256" i="5"/>
  <c r="Q256" i="5"/>
  <c r="K257" i="5"/>
  <c r="E258" i="5"/>
  <c r="K259" i="5"/>
  <c r="Q123" i="5"/>
  <c r="C192" i="5"/>
  <c r="O192" i="5"/>
  <c r="H259" i="5"/>
  <c r="H252" i="5"/>
  <c r="N262" i="5"/>
  <c r="N261" i="5"/>
  <c r="N260" i="5"/>
  <c r="N259" i="5"/>
  <c r="N258" i="5"/>
  <c r="N257" i="5"/>
  <c r="N256" i="5"/>
  <c r="N255" i="5"/>
  <c r="N254" i="5"/>
  <c r="N252" i="5"/>
  <c r="E250" i="5"/>
  <c r="D192" i="5"/>
  <c r="J192" i="5"/>
  <c r="P192" i="5"/>
  <c r="F209" i="5"/>
  <c r="L209" i="5"/>
  <c r="R209" i="5"/>
  <c r="D247" i="5"/>
  <c r="D264" i="5" s="1"/>
  <c r="D265" i="5" s="1"/>
  <c r="J247" i="5"/>
  <c r="J264" i="5" s="1"/>
  <c r="J265" i="5" s="1"/>
  <c r="P247" i="5"/>
  <c r="P264" i="5" s="1"/>
  <c r="B248" i="5"/>
  <c r="H248" i="5"/>
  <c r="H251" i="5" s="1"/>
  <c r="N248" i="5"/>
  <c r="N251" i="5" s="1"/>
  <c r="F192" i="5"/>
  <c r="L192" i="5"/>
  <c r="R192" i="5"/>
  <c r="H209" i="5"/>
  <c r="N209" i="5"/>
  <c r="T250" i="5"/>
  <c r="H250" i="5" l="1"/>
  <c r="R252" i="5"/>
  <c r="P254" i="5"/>
  <c r="H256" i="5"/>
  <c r="P262" i="5"/>
  <c r="Q250" i="5"/>
  <c r="H258" i="5"/>
  <c r="L250" i="5"/>
  <c r="R257" i="5"/>
  <c r="P251" i="5"/>
  <c r="P258" i="5"/>
  <c r="S255" i="5"/>
  <c r="S259" i="5"/>
  <c r="H254" i="5"/>
  <c r="Q261" i="5"/>
  <c r="R259" i="5"/>
  <c r="S251" i="5"/>
  <c r="S261" i="5"/>
  <c r="P265" i="5"/>
  <c r="H255" i="5"/>
  <c r="H261" i="5"/>
  <c r="Q251" i="5"/>
  <c r="Q262" i="5"/>
  <c r="R254" i="5"/>
  <c r="R260" i="5"/>
  <c r="P255" i="5"/>
  <c r="P261" i="5"/>
  <c r="C258" i="5"/>
  <c r="S254" i="5"/>
  <c r="S262" i="5"/>
  <c r="Q265" i="5"/>
  <c r="Q258" i="5"/>
  <c r="R261" i="5"/>
  <c r="P256" i="5"/>
  <c r="S250" i="5"/>
  <c r="S256" i="5"/>
  <c r="H260" i="5"/>
  <c r="P260" i="5"/>
  <c r="H262" i="5"/>
  <c r="Q254" i="5"/>
  <c r="R255" i="5"/>
  <c r="Q255" i="5"/>
  <c r="H257" i="5"/>
  <c r="S265" i="5"/>
  <c r="R256" i="5"/>
  <c r="S252" i="5"/>
  <c r="C257" i="5"/>
  <c r="C259" i="5"/>
  <c r="C261" i="5"/>
  <c r="R264" i="5"/>
  <c r="R265" i="5" s="1"/>
  <c r="C251" i="5"/>
  <c r="C262" i="5"/>
  <c r="C260" i="5"/>
  <c r="C252" i="5"/>
  <c r="C254" i="5"/>
  <c r="C265" i="5"/>
  <c r="C255" i="5"/>
  <c r="N264" i="5"/>
  <c r="N265" i="5" s="1"/>
  <c r="O250" i="5"/>
  <c r="B264" i="5"/>
  <c r="H264" i="5"/>
  <c r="H265" i="5" s="1"/>
  <c r="I250" i="5"/>
  <c r="D250" i="5"/>
  <c r="P250" i="5"/>
  <c r="C250" i="5"/>
  <c r="J250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S201" i="3" s="1"/>
  <c r="R194" i="3"/>
  <c r="R201" i="3" s="1"/>
  <c r="Q194" i="3"/>
  <c r="Q201" i="3" s="1"/>
  <c r="P194" i="3"/>
  <c r="P201" i="3" s="1"/>
  <c r="O194" i="3"/>
  <c r="O201" i="3" s="1"/>
  <c r="U194" i="3" l="1"/>
  <c r="B194" i="3"/>
  <c r="B201" i="3" s="1"/>
  <c r="B236" i="3" l="1"/>
  <c r="T194" i="3"/>
  <c r="B237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C236" i="3" l="1"/>
  <c r="B246" i="5" l="1"/>
  <c r="C175" i="3"/>
  <c r="C235" i="3"/>
  <c r="B261" i="5" l="1"/>
  <c r="B255" i="5"/>
  <c r="B260" i="5"/>
  <c r="B254" i="5"/>
  <c r="B259" i="5"/>
  <c r="B252" i="5"/>
  <c r="B258" i="5"/>
  <c r="B250" i="5"/>
  <c r="B257" i="5"/>
  <c r="B262" i="5"/>
  <c r="B256" i="5"/>
  <c r="B251" i="5"/>
  <c r="B265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35" i="3" l="1"/>
  <c r="S238" i="3" s="1"/>
  <c r="R235" i="3"/>
  <c r="R238" i="3" s="1"/>
  <c r="Q235" i="3"/>
  <c r="Q238" i="3" s="1"/>
  <c r="P235" i="3"/>
  <c r="P238" i="3" s="1"/>
  <c r="O235" i="3"/>
  <c r="O238" i="3" s="1"/>
  <c r="N235" i="3"/>
  <c r="N238" i="3" s="1"/>
  <c r="M235" i="3"/>
  <c r="M238" i="3" s="1"/>
  <c r="L235" i="3"/>
  <c r="L238" i="3" s="1"/>
  <c r="K235" i="3"/>
  <c r="K238" i="3" s="1"/>
  <c r="J235" i="3"/>
  <c r="J238" i="3" s="1"/>
  <c r="I235" i="3"/>
  <c r="I238" i="3" s="1"/>
  <c r="H235" i="3"/>
  <c r="H238" i="3" s="1"/>
  <c r="G235" i="3"/>
  <c r="G238" i="3" s="1"/>
  <c r="F235" i="3"/>
  <c r="F238" i="3" s="1"/>
  <c r="E235" i="3"/>
  <c r="E238" i="3" s="1"/>
  <c r="D235" i="3"/>
  <c r="D238" i="3" s="1"/>
  <c r="C238" i="3"/>
  <c r="B235" i="3"/>
  <c r="B238" i="3" s="1"/>
  <c r="S248" i="3" l="1"/>
  <c r="R248" i="3"/>
  <c r="Q248" i="3"/>
  <c r="P248" i="3"/>
  <c r="O248" i="3"/>
  <c r="N248" i="3"/>
  <c r="M248" i="3"/>
  <c r="L248" i="3"/>
  <c r="K248" i="3"/>
  <c r="J248" i="3"/>
  <c r="I248" i="3"/>
  <c r="H248" i="3"/>
  <c r="G248" i="3"/>
  <c r="F248" i="3"/>
  <c r="E248" i="3"/>
  <c r="D248" i="3"/>
  <c r="C248" i="3"/>
  <c r="B248" i="3"/>
  <c r="B250" i="3" l="1"/>
  <c r="B251" i="3" s="1"/>
  <c r="D250" i="3"/>
  <c r="D251" i="3" s="1"/>
  <c r="F250" i="3"/>
  <c r="F251" i="3" s="1"/>
  <c r="H250" i="3"/>
  <c r="H251" i="3" s="1"/>
  <c r="J250" i="3"/>
  <c r="J251" i="3" s="1"/>
  <c r="L250" i="3"/>
  <c r="L251" i="3" s="1"/>
  <c r="N250" i="3"/>
  <c r="N251" i="3" s="1"/>
  <c r="P250" i="3"/>
  <c r="P251" i="3" s="1"/>
  <c r="R250" i="3"/>
  <c r="R251" i="3" s="1"/>
  <c r="E244" i="3"/>
  <c r="E247" i="3"/>
  <c r="E246" i="3"/>
  <c r="E245" i="3"/>
  <c r="E243" i="3"/>
  <c r="E242" i="3"/>
  <c r="E241" i="3"/>
  <c r="E240" i="3"/>
  <c r="G244" i="3"/>
  <c r="G247" i="3"/>
  <c r="G246" i="3"/>
  <c r="G245" i="3"/>
  <c r="G243" i="3"/>
  <c r="G242" i="3"/>
  <c r="G241" i="3"/>
  <c r="G240" i="3"/>
  <c r="K244" i="3"/>
  <c r="K247" i="3"/>
  <c r="K246" i="3"/>
  <c r="K245" i="3"/>
  <c r="K243" i="3"/>
  <c r="K242" i="3"/>
  <c r="K241" i="3"/>
  <c r="K240" i="3"/>
  <c r="M244" i="3"/>
  <c r="M247" i="3"/>
  <c r="M246" i="3"/>
  <c r="M245" i="3"/>
  <c r="M243" i="3"/>
  <c r="M242" i="3"/>
  <c r="M241" i="3"/>
  <c r="M240" i="3"/>
  <c r="Q244" i="3"/>
  <c r="Q247" i="3"/>
  <c r="Q246" i="3"/>
  <c r="Q245" i="3"/>
  <c r="Q243" i="3"/>
  <c r="Q242" i="3"/>
  <c r="Q241" i="3"/>
  <c r="Q240" i="3"/>
  <c r="S244" i="3"/>
  <c r="S247" i="3"/>
  <c r="S246" i="3"/>
  <c r="S245" i="3"/>
  <c r="S243" i="3"/>
  <c r="S242" i="3"/>
  <c r="S241" i="3"/>
  <c r="S240" i="3"/>
  <c r="B244" i="3"/>
  <c r="B247" i="3"/>
  <c r="B246" i="3"/>
  <c r="B245" i="3"/>
  <c r="B243" i="3"/>
  <c r="B242" i="3"/>
  <c r="B241" i="3"/>
  <c r="B240" i="3"/>
  <c r="D244" i="3"/>
  <c r="D247" i="3"/>
  <c r="D246" i="3"/>
  <c r="D245" i="3"/>
  <c r="D243" i="3"/>
  <c r="D242" i="3"/>
  <c r="D241" i="3"/>
  <c r="D240" i="3"/>
  <c r="F244" i="3"/>
  <c r="F247" i="3"/>
  <c r="F246" i="3"/>
  <c r="F245" i="3"/>
  <c r="F243" i="3"/>
  <c r="F242" i="3"/>
  <c r="F241" i="3"/>
  <c r="F240" i="3"/>
  <c r="H244" i="3"/>
  <c r="H247" i="3"/>
  <c r="H246" i="3"/>
  <c r="H245" i="3"/>
  <c r="H243" i="3"/>
  <c r="H242" i="3"/>
  <c r="H241" i="3"/>
  <c r="H240" i="3"/>
  <c r="J244" i="3"/>
  <c r="J247" i="3"/>
  <c r="J246" i="3"/>
  <c r="J245" i="3"/>
  <c r="J243" i="3"/>
  <c r="J242" i="3"/>
  <c r="J241" i="3"/>
  <c r="J240" i="3"/>
  <c r="L244" i="3"/>
  <c r="L247" i="3"/>
  <c r="L246" i="3"/>
  <c r="L245" i="3"/>
  <c r="L243" i="3"/>
  <c r="L242" i="3"/>
  <c r="L241" i="3"/>
  <c r="L240" i="3"/>
  <c r="N244" i="3"/>
  <c r="N247" i="3"/>
  <c r="N246" i="3"/>
  <c r="N245" i="3"/>
  <c r="N243" i="3"/>
  <c r="N242" i="3"/>
  <c r="N241" i="3"/>
  <c r="N240" i="3"/>
  <c r="P244" i="3"/>
  <c r="P247" i="3"/>
  <c r="P246" i="3"/>
  <c r="P245" i="3"/>
  <c r="P243" i="3"/>
  <c r="P242" i="3"/>
  <c r="P241" i="3"/>
  <c r="P240" i="3"/>
  <c r="R244" i="3"/>
  <c r="R247" i="3"/>
  <c r="R246" i="3"/>
  <c r="R245" i="3"/>
  <c r="R243" i="3"/>
  <c r="R242" i="3"/>
  <c r="R241" i="3"/>
  <c r="R240" i="3"/>
  <c r="C250" i="3"/>
  <c r="C251" i="3" s="1"/>
  <c r="E250" i="3"/>
  <c r="E251" i="3" s="1"/>
  <c r="G250" i="3"/>
  <c r="G251" i="3" s="1"/>
  <c r="I250" i="3"/>
  <c r="I251" i="3" s="1"/>
  <c r="K250" i="3"/>
  <c r="K251" i="3" s="1"/>
  <c r="M250" i="3"/>
  <c r="M251" i="3" s="1"/>
  <c r="O250" i="3"/>
  <c r="O251" i="3" s="1"/>
  <c r="Q250" i="3"/>
  <c r="Q251" i="3" s="1"/>
  <c r="S250" i="3"/>
  <c r="S251" i="3" s="1"/>
  <c r="C244" i="3"/>
  <c r="C247" i="3"/>
  <c r="C246" i="3"/>
  <c r="C245" i="3"/>
  <c r="C243" i="3"/>
  <c r="C242" i="3"/>
  <c r="C241" i="3"/>
  <c r="C240" i="3"/>
  <c r="I244" i="3"/>
  <c r="I247" i="3"/>
  <c r="I246" i="3"/>
  <c r="I245" i="3"/>
  <c r="I243" i="3"/>
  <c r="I242" i="3"/>
  <c r="I241" i="3"/>
  <c r="I240" i="3"/>
  <c r="O244" i="3"/>
  <c r="O247" i="3"/>
  <c r="O246" i="3"/>
  <c r="O245" i="3"/>
  <c r="O243" i="3"/>
  <c r="O242" i="3"/>
  <c r="O241" i="3"/>
  <c r="O240" i="3"/>
  <c r="C237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S236" i="3"/>
  <c r="R237" i="3"/>
  <c r="Q236" i="3"/>
  <c r="P237" i="3"/>
  <c r="O236" i="3"/>
  <c r="N237" i="3"/>
  <c r="M236" i="3"/>
  <c r="L237" i="3"/>
  <c r="K236" i="3"/>
  <c r="J237" i="3"/>
  <c r="I236" i="3"/>
  <c r="H237" i="3"/>
  <c r="G236" i="3"/>
  <c r="F237" i="3"/>
  <c r="E236" i="3"/>
  <c r="D237" i="3"/>
  <c r="T236" i="3" l="1"/>
  <c r="D236" i="3"/>
  <c r="F236" i="3"/>
  <c r="H236" i="3"/>
  <c r="J236" i="3"/>
  <c r="L236" i="3"/>
  <c r="N236" i="3"/>
  <c r="P236" i="3"/>
  <c r="R236" i="3"/>
  <c r="E237" i="3"/>
  <c r="G237" i="3"/>
  <c r="I237" i="3"/>
  <c r="K237" i="3"/>
  <c r="M237" i="3"/>
  <c r="O237" i="3"/>
  <c r="Q237" i="3"/>
  <c r="S237" i="3"/>
  <c r="T237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37" i="3" l="1"/>
  <c r="U236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<sst xmlns="http://schemas.openxmlformats.org/spreadsheetml/2006/main" count="646" uniqueCount="316">
  <si>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</si>
  <si>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</si>
  <si>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</si>
  <si>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</si>
  <si>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</si>
  <si>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</si>
  <si>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</si>
  <si>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</si>
  <si>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</si>
  <si>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</si>
  <si>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</si>
  <si>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</si>
  <si>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</si>
  <si>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</si>
  <si>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</si>
  <si>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</si>
  <si>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</si>
  <si>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</si>
  <si>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</si>
  <si>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</si>
  <si>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</si>
  <si>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</si>
  <si>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</si>
  <si>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</si>
  <si>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</si>
  <si>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</si>
  <si>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</si>
  <si>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</si>
  <si>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</si>
  <si>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</si>
  <si>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</si>
  <si>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</si>
  <si>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</si>
  <si>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</si>
  <si>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</si>
  <si>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</si>
  <si>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</si>
  <si>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</si>
  <si>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</si>
  <si>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</si>
  <si>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</si>
  <si>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</si>
  <si>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</si>
  <si>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</si>
  <si>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</si>
  <si>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</si>
  <si>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</si>
  <si>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</si>
  <si>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</si>
  <si>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</si>
  <si>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</si>
  <si>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</si>
  <si>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</si>
  <si>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</si>
  <si>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</si>
  <si>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</si>
  <si>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</si>
  <si>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</si>
  <si>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</si>
  <si>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</si>
  <si>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</si>
  <si>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</si>
  <si>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</si>
  <si>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</si>
  <si>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</si>
  <si>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</si>
  <si>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</si>
  <si>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</si>
  <si>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</si>
  <si>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</si>
  <si>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</si>
  <si>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</si>
  <si>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</si>
  <si>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</si>
  <si>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</si>
  <si>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</si>
  <si>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</si>
  <si>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</si>
  <si>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</si>
  <si>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</si>
  <si>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</si>
  <si>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</si>
  <si>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</si>
  <si>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</si>
  <si>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</si>
  <si>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</si>
  <si>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</si>
  <si>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</si>
  <si>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</si>
  <si>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</si>
  <si>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</si>
  <si>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</si>
  <si>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</si>
  <si>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</si>
  <si>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</si>
  <si>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</si>
  <si>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</si>
  <si>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</si>
  <si>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</si>
  <si>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</si>
  <si>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</si>
  <si>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</si>
  <si>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</si>
  <si>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</si>
  <si>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</si>
  <si>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</si>
  <si>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</si>
  <si>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</si>
  <si>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</si>
  <si>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</si>
  <si>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</si>
  <si>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</si>
  <si>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</si>
  <si>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</si>
  <si>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</si>
  <si>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</si>
  <si>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</si>
  <si>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</si>
  <si>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</si>
  <si>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</si>
  <si>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</si>
  <si>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</si>
  <si>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</si>
  <si>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</si>
  <si>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</si>
  <si>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</si>
  <si>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</si>
  <si>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</si>
  <si>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</si>
  <si>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</si>
  <si>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</si>
  <si>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</si>
  <si>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</si>
  <si>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</si>
  <si>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</si>
  <si>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</si>
  <si>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</si>
  <si>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</si>
  <si>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</si>
  <si>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</si>
  <si>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</si>
  <si>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</si>
  <si>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</si>
  <si>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</si>
  <si>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</si>
  <si>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</si>
  <si>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</si>
  <si>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</si>
  <si>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</si>
  <si>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</si>
  <si>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</si>
  <si>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</si>
  <si>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</si>
  <si>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</si>
  <si>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</si>
  <si>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</si>
  <si>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</si>
  <si>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</si>
  <si>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</si>
  <si>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</si>
  <si>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</si>
  <si>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</si>
  <si>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</si>
  <si>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</si>
  <si>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</si>
  <si>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</si>
  <si>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</si>
  <si>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</si>
  <si>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</si>
  <si>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</si>
  <si>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</si>
  <si>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</si>
  <si>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</si>
  <si>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</si>
  <si>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</si>
  <si>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</si>
  <si>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</si>
  <si>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</si>
  <si>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</si>
  <si>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</si>
  <si>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</si>
  <si>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</si>
  <si>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</si>
  <si>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</si>
  <si>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</si>
  <si>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</si>
  <si>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</si>
  <si>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</si>
  <si>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</si>
  <si>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</si>
  <si>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</si>
  <si>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</si>
  <si>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</si>
  <si>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</si>
  <si>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</si>
  <si>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</si>
  <si>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</si>
  <si>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</si>
  <si>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</si>
  <si>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</si>
  <si>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</si>
  <si>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</si>
  <si>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</si>
  <si>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</si>
  <si>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</si>
  <si>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</si>
  <si>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</si>
  <si>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</si>
  <si>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</si>
  <si>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</si>
  <si>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</si>
  <si>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</si>
  <si>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</si>
  <si>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</si>
  <si>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</si>
  <si>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</si>
  <si>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</si>
  <si>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</si>
  <si>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</si>
  <si>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</si>
  <si>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</si>
  <si>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</si>
  <si>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</si>
  <si>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</si>
  <si>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</si>
  <si>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</si>
  <si>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</si>
  <si>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</si>
  <si>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</si>
  <si>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</si>
  <si>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</si>
  <si>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</si>
  <si>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</si>
  <si>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</si>
  <si>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</si>
  <si>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</si>
  <si>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</si>
  <si>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</si>
  <si>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</si>
  <si>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</si>
  <si>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</si>
  <si>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</si>
  <si>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</si>
  <si>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</si>
  <si>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</si>
  <si>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</si>
  <si>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</si>
  <si>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</si>
  <si>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</si>
  <si>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</si>
  <si>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</si>
  <si>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</si>
  <si>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</si>
  <si>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</si>
  <si>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</si>
  <si>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</si>
  <si>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</si>
  <si>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</si>
  <si>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</si>
  <si>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</si>
  <si>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</si>
  <si>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</si>
  <si>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</si>
  <si>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</si>
  <si>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</si>
  <si>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</si>
  <si>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</si>
  <si>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</si>
  <si>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</si>
  <si>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</si>
  <si>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</si>
  <si>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</si>
  <si>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</si>
  <si>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</si>
  <si>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</si>
  <si>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</si>
  <si>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</si>
  <si>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</si>
  <si>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</si>
  <si>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</si>
  <si>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</si>
  <si>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</si>
  <si>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</si>
  <si>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</si>
  <si>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</si>
  <si>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</si>
  <si>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</si>
  <si>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</si>
  <si>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</si>
  <si>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</si>
  <si>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</si>
  <si>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</si>
  <si>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</si>
  <si>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</si>
  <si>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</si>
  <si>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18년대비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</si>
  <si>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</si>
  <si>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</si>
  <si>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</si>
  <si>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</si>
  <si>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19년동분기대비</t>
    <phoneticPr fontId="13" type="noConversion"/>
  </si>
  <si>
    <t>18년대비</t>
    <phoneticPr fontId="13" type="noConversion"/>
  </si>
  <si>
    <t>2020년 1분기 건설수주액분석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</si>
  <si>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</si>
  <si>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</si>
  <si>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</si>
  <si>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</si>
  <si>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</si>
  <si>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</si>
  <si>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2020년 9월 건설수주액분석</t>
    <phoneticPr fontId="13" type="noConversion"/>
  </si>
  <si>
    <t>2020. 9</t>
  </si>
  <si>
    <t>연도별 9월 누계수주액 분석</t>
    <phoneticPr fontId="13" type="noConversion"/>
  </si>
  <si>
    <t>20.9월누적</t>
    <phoneticPr fontId="12" type="noConversion"/>
  </si>
  <si>
    <t>19.9월 누적</t>
    <phoneticPr fontId="12" type="noConversion"/>
  </si>
  <si>
    <t>18.9월 누적</t>
    <phoneticPr fontId="12" type="noConversion"/>
  </si>
  <si>
    <t>2020.3분기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</si>
</sst>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14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79" fontId="7" fillId="0" borderId="79" xfId="25" applyNumberFormat="1" applyFont="1" applyFill="1" applyBorder="1" applyAlignment="1">
      <alignment vertical="center" shrinkToFit="1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80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80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0" fontId="4" fillId="11" borderId="10" xfId="0" applyFont="1" applyFill="1" applyBorder="1" applyAlignment="1">
      <alignment vertical="center"/>
    </xf>
    <xf numFmtId="177" fontId="31" fillId="11" borderId="1" xfId="0" applyNumberFormat="1" applyFont="1" applyFill="1" applyBorder="1" applyAlignment="1">
      <alignment vertical="center"/>
    </xf>
    <xf numFmtId="0" fontId="5" fillId="11" borderId="0" xfId="0" applyFont="1" applyFill="1" applyAlignment="1">
      <alignment vertical="center"/>
    </xf>
    <xf numFmtId="41" fontId="5" fillId="11" borderId="0" xfId="0" applyNumberFormat="1" applyFont="1" applyFill="1" applyAlignment="1">
      <alignment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78" fontId="17" fillId="11" borderId="80" xfId="5" applyNumberFormat="1" applyFont="1" applyFill="1" applyBorder="1" applyAlignment="1">
      <alignment horizontal="right" vertical="center"/>
    </xf>
    <xf numFmtId="178" fontId="7" fillId="0" borderId="80" xfId="5" applyNumberFormat="1" applyFont="1" applyFill="1" applyBorder="1" applyAlignment="1">
      <alignment horizontal="right" vertical="center"/>
    </xf>
    <xf numFmtId="14" fontId="7" fillId="11" borderId="56" xfId="5" applyNumberFormat="1" applyFont="1" applyFill="1" applyBorder="1" applyAlignment="1">
      <alignment horizontal="center" vertical="center"/>
    </xf>
    <xf numFmtId="176" fontId="14" fillId="11" borderId="5" xfId="0" applyNumberFormat="1" applyFont="1" applyFill="1" applyBorder="1" applyAlignment="1">
      <alignment vertical="center"/>
    </xf>
    <xf numFmtId="178" fontId="7" fillId="11" borderId="5" xfId="5" applyNumberFormat="1" applyFont="1" applyFill="1" applyBorder="1" applyAlignment="1"/>
    <xf numFmtId="178" fontId="7" fillId="11" borderId="57" xfId="5" applyNumberFormat="1" applyFont="1" applyFill="1" applyBorder="1" applyAlignment="1"/>
    <xf numFmtId="180" fontId="14" fillId="11" borderId="0" xfId="0" applyNumberFormat="1" applyFont="1" applyFill="1" applyAlignment="1">
      <alignment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93"/>
  <sheetViews>
    <sheetView tabSelected="1" zoomScaleNormal="100" zoomScaleSheetLayoutView="70" workbookViewId="0">
      <pane ySplit="5" topLeftCell="A166" activePane="bottomLeft" state="frozen"/>
      <selection pane="bottomLeft" activeCell="A6" sqref="A6:XFD187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512" t="s">
        <v>309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  <c r="T1" s="512"/>
      <c r="U1" s="512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509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U4" s="510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511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U7" s="111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U37" s="111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Y179" s="163"/>
    </row>
    <row r="180" spans="1:25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Y180" s="355"/>
    </row>
    <row r="181" spans="1:25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Y181" s="355"/>
    </row>
    <row r="182" spans="1:25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Y182" s="163"/>
    </row>
    <row r="183" spans="1:25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Y183" s="174"/>
    </row>
    <row r="184" spans="1:25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Y184" s="163"/>
    </row>
    <row r="185" spans="1:25" s="156" customFormat="1" ht="18" hidden="1" customHeight="1">
      <c r="A185" s="463" t="s">
        <v>203</v>
      </c>
      <c r="B185" s="159">
        <v>93467</v>
      </c>
      <c r="C185" s="159">
        <v>17077</v>
      </c>
      <c r="D185" s="159">
        <v>8826</v>
      </c>
      <c r="E185" s="159">
        <v>781</v>
      </c>
      <c r="F185" s="159">
        <v>8251</v>
      </c>
      <c r="G185" s="159">
        <v>1738</v>
      </c>
      <c r="H185" s="159">
        <v>6513</v>
      </c>
      <c r="I185" s="159">
        <v>76390</v>
      </c>
      <c r="J185" s="159">
        <v>11618</v>
      </c>
      <c r="K185" s="159">
        <v>6724</v>
      </c>
      <c r="L185" s="159">
        <v>64772</v>
      </c>
      <c r="M185" s="159">
        <v>26561</v>
      </c>
      <c r="N185" s="159">
        <v>38211</v>
      </c>
      <c r="O185" s="159">
        <v>20444</v>
      </c>
      <c r="P185" s="159">
        <v>7505</v>
      </c>
      <c r="Q185" s="159">
        <v>73023</v>
      </c>
      <c r="R185" s="159">
        <v>28298</v>
      </c>
      <c r="S185" s="289">
        <v>44724</v>
      </c>
      <c r="T185" s="171"/>
      <c r="U185" s="169"/>
      <c r="Y185" s="163"/>
    </row>
    <row r="186" spans="1:25" s="453" customFormat="1" ht="18" hidden="1" customHeight="1">
      <c r="A186" s="469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70"/>
      <c r="U186" s="471"/>
      <c r="Y186" s="454"/>
    </row>
    <row r="187" spans="1:25" s="466" customFormat="1" ht="18" hidden="1" customHeight="1">
      <c r="A187" s="472" t="s">
        <v>205</v>
      </c>
      <c r="B187" s="392">
        <v>225135</v>
      </c>
      <c r="C187" s="392">
        <v>102985</v>
      </c>
      <c r="D187" s="392">
        <v>47100</v>
      </c>
      <c r="E187" s="392">
        <v>946</v>
      </c>
      <c r="F187" s="392">
        <v>55885</v>
      </c>
      <c r="G187" s="392">
        <v>34500</v>
      </c>
      <c r="H187" s="392">
        <v>21385</v>
      </c>
      <c r="I187" s="392">
        <v>122150</v>
      </c>
      <c r="J187" s="392">
        <v>11596</v>
      </c>
      <c r="K187" s="392">
        <v>8066</v>
      </c>
      <c r="L187" s="392">
        <v>110554</v>
      </c>
      <c r="M187" s="392">
        <v>73397</v>
      </c>
      <c r="N187" s="392">
        <v>37156</v>
      </c>
      <c r="O187" s="392">
        <v>58696</v>
      </c>
      <c r="P187" s="392">
        <v>9012</v>
      </c>
      <c r="Q187" s="392">
        <v>166439</v>
      </c>
      <c r="R187" s="392">
        <v>107897</v>
      </c>
      <c r="S187" s="473">
        <v>58541</v>
      </c>
      <c r="T187" s="464"/>
      <c r="U187" s="465"/>
      <c r="Y187" s="467"/>
    </row>
    <row r="188" spans="1:25" s="156" customFormat="1" ht="18" customHeight="1" thickTop="1">
      <c r="A188" s="295" t="s">
        <v>206</v>
      </c>
      <c r="B188" s="180">
        <f>SUM(B176:B187)</f>
        <v>1605282.3980231523</v>
      </c>
      <c r="C188" s="180">
        <f t="shared" ref="C188:S188" si="9">SUM(C176:C187)</f>
        <v>472037.2</v>
      </c>
      <c r="D188" s="180">
        <f t="shared" si="9"/>
        <v>275295.49</v>
      </c>
      <c r="E188" s="180">
        <f t="shared" si="9"/>
        <v>11275.25</v>
      </c>
      <c r="F188" s="180">
        <f t="shared" si="9"/>
        <v>196740.71</v>
      </c>
      <c r="G188" s="180">
        <f t="shared" si="9"/>
        <v>87049.9</v>
      </c>
      <c r="H188" s="180">
        <f t="shared" si="9"/>
        <v>109691.81</v>
      </c>
      <c r="I188" s="180">
        <f t="shared" si="9"/>
        <v>1133246.1980231523</v>
      </c>
      <c r="J188" s="180">
        <f t="shared" si="9"/>
        <v>145822.27090760416</v>
      </c>
      <c r="K188" s="180">
        <f t="shared" si="9"/>
        <v>57798.9</v>
      </c>
      <c r="L188" s="180">
        <f t="shared" si="9"/>
        <v>987422.92711554817</v>
      </c>
      <c r="M188" s="180">
        <f t="shared" si="9"/>
        <v>597694.1304445453</v>
      </c>
      <c r="N188" s="180">
        <f t="shared" si="9"/>
        <v>389726.79667100287</v>
      </c>
      <c r="O188" s="180">
        <f t="shared" si="9"/>
        <v>421117.5537923479</v>
      </c>
      <c r="P188" s="180">
        <f t="shared" si="9"/>
        <v>69074.779811583052</v>
      </c>
      <c r="Q188" s="180">
        <f t="shared" si="9"/>
        <v>1184164.5208051433</v>
      </c>
      <c r="R188" s="180">
        <f t="shared" si="9"/>
        <v>684742.51619562437</v>
      </c>
      <c r="S188" s="296">
        <f t="shared" si="9"/>
        <v>499420.00460951903</v>
      </c>
      <c r="T188" s="172"/>
      <c r="U188" s="165"/>
      <c r="Y188" s="163"/>
    </row>
    <row r="189" spans="1:25" s="156" customFormat="1" ht="18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Y189" s="163"/>
    </row>
    <row r="190" spans="1:25" s="156" customFormat="1" ht="18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Y190" s="163"/>
    </row>
    <row r="191" spans="1:25" s="156" customFormat="1" ht="18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Y191" s="163"/>
    </row>
    <row r="192" spans="1:25" s="156" customFormat="1" ht="18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Y192" s="163"/>
    </row>
    <row r="193" spans="1:25" s="156" customFormat="1" ht="18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169"/>
      <c r="Y193" s="163"/>
    </row>
    <row r="194" spans="1:25" s="156" customFormat="1" ht="18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>D194+J194</f>
        <v>32378.484750144282</v>
      </c>
      <c r="P194" s="159">
        <f>E194+K194</f>
        <v>6385.63</v>
      </c>
      <c r="Q194" s="159">
        <f>F194+L194</f>
        <v>93142.199746243772</v>
      </c>
      <c r="R194" s="159">
        <f>G194+M194</f>
        <v>49151.618693443001</v>
      </c>
      <c r="S194" s="289">
        <f>H194+N194</f>
        <v>43990.581052800771</v>
      </c>
      <c r="T194" s="352">
        <f t="shared" ref="T194:U194" si="10">I194+O194</f>
        <v>122942.35924653233</v>
      </c>
      <c r="U194" s="159">
        <f t="shared" si="10"/>
        <v>20218.484750144282</v>
      </c>
      <c r="Y194" s="163"/>
    </row>
    <row r="195" spans="1:25" s="156" customFormat="1" ht="18" customHeight="1">
      <c r="A195" s="426" t="s">
        <v>213</v>
      </c>
      <c r="B195" s="161">
        <f>C195+I195</f>
        <v>125385.9240058673</v>
      </c>
      <c r="C195" s="161">
        <v>27410.32</v>
      </c>
      <c r="D195" s="427">
        <v>15258.62</v>
      </c>
      <c r="E195" s="427">
        <v>110.38</v>
      </c>
      <c r="F195" s="161">
        <v>12151.7</v>
      </c>
      <c r="G195" s="427">
        <v>4358.1000000000004</v>
      </c>
      <c r="H195" s="427">
        <v>7793.6</v>
      </c>
      <c r="I195" s="161">
        <v>97975.604005867295</v>
      </c>
      <c r="J195" s="427">
        <v>33823.235223295844</v>
      </c>
      <c r="K195" s="427">
        <v>1482.41</v>
      </c>
      <c r="L195" s="427">
        <v>64152.368782571451</v>
      </c>
      <c r="M195" s="427">
        <v>29999.658918388057</v>
      </c>
      <c r="N195" s="427">
        <v>34152.709864183395</v>
      </c>
      <c r="O195" s="427">
        <v>49081.855223295846</v>
      </c>
      <c r="P195" s="427">
        <v>1592.79</v>
      </c>
      <c r="Q195" s="427">
        <v>76304.068782571456</v>
      </c>
      <c r="R195" s="427">
        <v>34357.758918388055</v>
      </c>
      <c r="S195" s="428">
        <v>41946.309864183393</v>
      </c>
      <c r="T195" s="352"/>
      <c r="U195" s="159"/>
      <c r="Y195" s="163"/>
    </row>
    <row r="196" spans="1:25" s="156" customFormat="1" ht="18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159"/>
      <c r="Y196" s="163"/>
    </row>
    <row r="197" spans="1:25" s="149" customFormat="1" ht="18" customHeight="1">
      <c r="A197" s="434" t="s">
        <v>215</v>
      </c>
      <c r="B197" s="505">
        <v>127234</v>
      </c>
      <c r="C197" s="505">
        <v>32259</v>
      </c>
      <c r="D197" s="506">
        <v>21097</v>
      </c>
      <c r="E197" s="506">
        <v>205</v>
      </c>
      <c r="F197" s="506">
        <v>11162</v>
      </c>
      <c r="G197" s="506">
        <v>6121</v>
      </c>
      <c r="H197" s="506">
        <v>5041</v>
      </c>
      <c r="I197" s="506">
        <v>94975</v>
      </c>
      <c r="J197" s="506">
        <v>20503</v>
      </c>
      <c r="K197" s="506">
        <v>17178</v>
      </c>
      <c r="L197" s="506">
        <v>74472</v>
      </c>
      <c r="M197" s="506">
        <v>44015</v>
      </c>
      <c r="N197" s="506">
        <v>30458</v>
      </c>
      <c r="O197" s="506">
        <v>41600</v>
      </c>
      <c r="P197" s="506">
        <v>17383</v>
      </c>
      <c r="Q197" s="506">
        <v>85635</v>
      </c>
      <c r="R197" s="506">
        <v>50136</v>
      </c>
      <c r="S197" s="507">
        <v>35499</v>
      </c>
      <c r="T197" s="423"/>
      <c r="U197" s="392"/>
      <c r="Y197" s="150"/>
    </row>
    <row r="198" spans="1:25" s="156" customFormat="1" ht="18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159"/>
      <c r="Y198" s="163"/>
    </row>
    <row r="199" spans="1:25" s="156" customFormat="1" ht="18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377"/>
      <c r="Y199" s="163"/>
    </row>
    <row r="200" spans="1:25" s="354" customFormat="1" ht="18" customHeight="1">
      <c r="A200" s="380" t="s">
        <v>218</v>
      </c>
      <c r="B200" s="399">
        <v>224237</v>
      </c>
      <c r="C200" s="399">
        <v>95935</v>
      </c>
      <c r="D200" s="400">
        <v>53030</v>
      </c>
      <c r="E200" s="400">
        <v>1015</v>
      </c>
      <c r="F200" s="400">
        <v>42904</v>
      </c>
      <c r="G200" s="400">
        <v>26483</v>
      </c>
      <c r="H200" s="400">
        <v>16421</v>
      </c>
      <c r="I200" s="400">
        <v>128303</v>
      </c>
      <c r="J200" s="400">
        <v>22227</v>
      </c>
      <c r="K200" s="400">
        <v>15087</v>
      </c>
      <c r="L200" s="400">
        <v>106076</v>
      </c>
      <c r="M200" s="400">
        <v>60495</v>
      </c>
      <c r="N200" s="400">
        <v>45581</v>
      </c>
      <c r="O200" s="400">
        <v>75257</v>
      </c>
      <c r="P200" s="400">
        <v>16102</v>
      </c>
      <c r="Q200" s="400">
        <v>148980</v>
      </c>
      <c r="R200" s="400">
        <v>86978</v>
      </c>
      <c r="S200" s="401">
        <v>62002</v>
      </c>
      <c r="T200" s="398"/>
      <c r="U200" s="399"/>
      <c r="Y200" s="355"/>
    </row>
    <row r="201" spans="1:25" s="354" customFormat="1" ht="18" customHeight="1">
      <c r="A201" s="295" t="s">
        <v>220</v>
      </c>
      <c r="B201" s="402">
        <f>SUM(B189:B200)</f>
        <v>1545277.0066684473</v>
      </c>
      <c r="C201" s="402">
        <f t="shared" ref="C201:S201" si="11">SUM(C189:C200)</f>
        <v>423447.34</v>
      </c>
      <c r="D201" s="402">
        <f t="shared" si="11"/>
        <v>249344.9</v>
      </c>
      <c r="E201" s="402">
        <f t="shared" si="11"/>
        <v>7108.51</v>
      </c>
      <c r="F201" s="402">
        <f t="shared" si="11"/>
        <v>174101.44</v>
      </c>
      <c r="G201" s="402">
        <f t="shared" si="11"/>
        <v>80922.070000000007</v>
      </c>
      <c r="H201" s="402">
        <f t="shared" si="11"/>
        <v>93177.37000000001</v>
      </c>
      <c r="I201" s="402">
        <f t="shared" si="11"/>
        <v>1121831.6666684472</v>
      </c>
      <c r="J201" s="402">
        <f t="shared" si="11"/>
        <v>214572.45329865726</v>
      </c>
      <c r="K201" s="402">
        <f t="shared" si="11"/>
        <v>76559.179999999993</v>
      </c>
      <c r="L201" s="402">
        <f t="shared" si="11"/>
        <v>907259.21336979</v>
      </c>
      <c r="M201" s="402">
        <f t="shared" si="11"/>
        <v>484034.39366432128</v>
      </c>
      <c r="N201" s="402">
        <f t="shared" si="11"/>
        <v>423225.81970546866</v>
      </c>
      <c r="O201" s="402">
        <f t="shared" si="11"/>
        <v>463918.35329865728</v>
      </c>
      <c r="P201" s="402">
        <f t="shared" si="11"/>
        <v>83666.69</v>
      </c>
      <c r="Q201" s="402">
        <f t="shared" si="11"/>
        <v>1081359.6533697899</v>
      </c>
      <c r="R201" s="402">
        <f t="shared" si="11"/>
        <v>564957.46366432135</v>
      </c>
      <c r="S201" s="407">
        <f t="shared" si="11"/>
        <v>516402.1897054686</v>
      </c>
      <c r="T201" s="398"/>
      <c r="U201" s="399"/>
      <c r="Y201" s="355"/>
    </row>
    <row r="202" spans="1:25" s="156" customFormat="1" ht="18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377"/>
      <c r="Y202" s="163"/>
    </row>
    <row r="203" spans="1:25" s="156" customFormat="1" ht="18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377"/>
      <c r="Y203" s="163"/>
    </row>
    <row r="204" spans="1:25" s="156" customFormat="1" ht="18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9">
        <v>38554</v>
      </c>
      <c r="T204" s="376"/>
      <c r="U204" s="377"/>
      <c r="Y204" s="163"/>
    </row>
    <row r="205" spans="1:25" s="156" customFormat="1" ht="18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9">
        <v>46531</v>
      </c>
      <c r="T205" s="376"/>
      <c r="U205" s="377"/>
      <c r="Y205" s="163"/>
    </row>
    <row r="206" spans="1:25" s="156" customFormat="1" ht="18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9">
        <v>38233</v>
      </c>
      <c r="T206" s="376"/>
      <c r="U206" s="377"/>
      <c r="Y206" s="163"/>
    </row>
    <row r="207" spans="1:25" s="156" customFormat="1" ht="18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9">
        <v>50524.833570493895</v>
      </c>
      <c r="T207" s="376"/>
      <c r="U207" s="377"/>
      <c r="Y207" s="163"/>
    </row>
    <row r="208" spans="1:25" s="156" customFormat="1" ht="18" customHeight="1">
      <c r="A208" s="432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9">
        <v>45678.273339117135</v>
      </c>
      <c r="T208" s="376"/>
      <c r="U208" s="377"/>
      <c r="Y208" s="163"/>
    </row>
    <row r="209" spans="1:25" s="156" customFormat="1" ht="18" customHeight="1">
      <c r="A209" s="432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9">
        <v>30636.430807665191</v>
      </c>
      <c r="T209" s="376"/>
      <c r="U209" s="377"/>
      <c r="Y209" s="163"/>
    </row>
    <row r="210" spans="1:25" s="149" customFormat="1" ht="18" customHeight="1">
      <c r="A210" s="504" t="s">
        <v>228</v>
      </c>
      <c r="B210" s="447">
        <v>152749</v>
      </c>
      <c r="C210" s="486">
        <v>37936</v>
      </c>
      <c r="D210" s="486">
        <v>23735</v>
      </c>
      <c r="E210" s="486">
        <v>292</v>
      </c>
      <c r="F210" s="486">
        <v>14201</v>
      </c>
      <c r="G210" s="486">
        <v>4152</v>
      </c>
      <c r="H210" s="486">
        <v>10049</v>
      </c>
      <c r="I210" s="486">
        <v>114813</v>
      </c>
      <c r="J210" s="486">
        <v>37839</v>
      </c>
      <c r="K210" s="486">
        <v>1364</v>
      </c>
      <c r="L210" s="486">
        <v>76973</v>
      </c>
      <c r="M210" s="486">
        <v>44258</v>
      </c>
      <c r="N210" s="486">
        <v>32715</v>
      </c>
      <c r="O210" s="486">
        <v>61575</v>
      </c>
      <c r="P210" s="486">
        <v>1656</v>
      </c>
      <c r="Q210" s="486">
        <v>91174</v>
      </c>
      <c r="R210" s="486">
        <v>48410</v>
      </c>
      <c r="S210" s="487">
        <v>42764</v>
      </c>
      <c r="T210" s="468"/>
      <c r="U210" s="447"/>
      <c r="Y210" s="150"/>
    </row>
    <row r="211" spans="1:25" s="156" customFormat="1" ht="18" customHeight="1">
      <c r="A211" s="432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9">
        <v>50160.152057298903</v>
      </c>
      <c r="T211" s="376"/>
      <c r="U211" s="377"/>
      <c r="Y211" s="163"/>
    </row>
    <row r="212" spans="1:25" s="156" customFormat="1" ht="18" customHeight="1">
      <c r="A212" s="432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9">
        <v>53938</v>
      </c>
      <c r="T212" s="376"/>
      <c r="U212" s="377"/>
      <c r="Y212" s="163"/>
    </row>
    <row r="213" spans="1:25" s="156" customFormat="1" ht="18" customHeight="1">
      <c r="A213" s="432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9">
        <v>55543.404405860369</v>
      </c>
      <c r="T213" s="376"/>
      <c r="U213" s="377"/>
      <c r="Y213" s="163"/>
    </row>
    <row r="214" spans="1:25" s="156" customFormat="1" ht="18" customHeight="1">
      <c r="A214" s="295" t="s">
        <v>296</v>
      </c>
      <c r="B214" s="402">
        <f>SUM(B202:B213)</f>
        <v>1660352.0292158141</v>
      </c>
      <c r="C214" s="402">
        <f t="shared" ref="C214:U214" si="12">SUM(C202:C213)</f>
        <v>480692.02</v>
      </c>
      <c r="D214" s="402">
        <f t="shared" si="12"/>
        <v>280636.25</v>
      </c>
      <c r="E214" s="402">
        <f t="shared" si="12"/>
        <v>18629.843985589439</v>
      </c>
      <c r="F214" s="402">
        <f t="shared" si="12"/>
        <v>200054.77</v>
      </c>
      <c r="G214" s="402">
        <f t="shared" si="12"/>
        <v>87873.78</v>
      </c>
      <c r="H214" s="402">
        <f t="shared" si="12"/>
        <v>112180.98999999999</v>
      </c>
      <c r="I214" s="402">
        <f t="shared" si="12"/>
        <v>1179661.0092158145</v>
      </c>
      <c r="J214" s="402">
        <f t="shared" si="12"/>
        <v>214173.51482243085</v>
      </c>
      <c r="K214" s="402">
        <f t="shared" si="12"/>
        <v>76060.823985589435</v>
      </c>
      <c r="L214" s="402">
        <f t="shared" si="12"/>
        <v>965485.49439338327</v>
      </c>
      <c r="M214" s="402">
        <f t="shared" si="12"/>
        <v>566416.03147409239</v>
      </c>
      <c r="N214" s="402">
        <f t="shared" si="12"/>
        <v>399069.24715509161</v>
      </c>
      <c r="O214" s="402">
        <f t="shared" si="12"/>
        <v>494810.76482243085</v>
      </c>
      <c r="P214" s="402">
        <f t="shared" si="12"/>
        <v>94688.667971178889</v>
      </c>
      <c r="Q214" s="402">
        <f t="shared" si="12"/>
        <v>1165542.2643933834</v>
      </c>
      <c r="R214" s="402">
        <f t="shared" si="12"/>
        <v>654290.81147409242</v>
      </c>
      <c r="S214" s="407">
        <f t="shared" si="12"/>
        <v>511250.45291929098</v>
      </c>
      <c r="T214" s="485">
        <f t="shared" si="12"/>
        <v>0</v>
      </c>
      <c r="U214" s="402">
        <f t="shared" si="12"/>
        <v>0</v>
      </c>
      <c r="Y214" s="163"/>
    </row>
    <row r="215" spans="1:25" s="156" customFormat="1" ht="18" customHeight="1">
      <c r="A215" s="432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9">
        <v>35292.241936476101</v>
      </c>
      <c r="T215" s="376"/>
      <c r="U215" s="377"/>
      <c r="Y215" s="163"/>
    </row>
    <row r="216" spans="1:25" s="156" customFormat="1" ht="18" customHeight="1">
      <c r="A216" s="432" t="s">
        <v>297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9">
        <v>47737.327469684627</v>
      </c>
      <c r="T216" s="376"/>
      <c r="U216" s="377"/>
      <c r="Y216" s="163"/>
    </row>
    <row r="217" spans="1:25" s="156" customFormat="1" ht="18" customHeight="1">
      <c r="A217" s="432" t="s">
        <v>298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377"/>
      <c r="Y217" s="163"/>
    </row>
    <row r="218" spans="1:25" s="156" customFormat="1" ht="18" customHeight="1">
      <c r="A218" s="432" t="s">
        <v>303</v>
      </c>
      <c r="B218" s="159">
        <v>96269.756505826706</v>
      </c>
      <c r="C218" s="488">
        <v>24012.86</v>
      </c>
      <c r="D218" s="488">
        <v>15447.48</v>
      </c>
      <c r="E218" s="488">
        <v>1357.69</v>
      </c>
      <c r="F218" s="488">
        <v>8565.3799999999992</v>
      </c>
      <c r="G218" s="488">
        <v>2156.36</v>
      </c>
      <c r="H218" s="488">
        <v>6409.02</v>
      </c>
      <c r="I218" s="488">
        <v>72256.896505826706</v>
      </c>
      <c r="J218" s="488">
        <v>4197.1797522618936</v>
      </c>
      <c r="K218" s="488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9">
        <v>24829.428707454434</v>
      </c>
      <c r="T218" s="376"/>
      <c r="U218" s="377"/>
      <c r="Y218" s="163"/>
    </row>
    <row r="219" spans="1:25" s="500" customFormat="1" ht="18" customHeight="1">
      <c r="A219" s="432" t="s">
        <v>304</v>
      </c>
      <c r="B219" s="495">
        <v>153019.22476222855</v>
      </c>
      <c r="C219" s="496">
        <v>28120.44</v>
      </c>
      <c r="D219" s="496">
        <v>18857.5</v>
      </c>
      <c r="E219" s="496">
        <v>3271.77</v>
      </c>
      <c r="F219" s="496">
        <v>9262.94</v>
      </c>
      <c r="G219" s="496">
        <v>2130.4299999999998</v>
      </c>
      <c r="H219" s="496">
        <v>7132.51</v>
      </c>
      <c r="I219" s="496">
        <v>124898.78476222856</v>
      </c>
      <c r="J219" s="496">
        <v>8766.7843607673203</v>
      </c>
      <c r="K219" s="496">
        <v>6299.64</v>
      </c>
      <c r="L219" s="497">
        <v>116132.00040146124</v>
      </c>
      <c r="M219" s="497">
        <v>88818.199825997348</v>
      </c>
      <c r="N219" s="497">
        <v>27313.80057546388</v>
      </c>
      <c r="O219" s="497">
        <v>27624.284360767324</v>
      </c>
      <c r="P219" s="497">
        <v>9571.41</v>
      </c>
      <c r="Q219" s="497">
        <v>125394.94040146124</v>
      </c>
      <c r="R219" s="497">
        <v>90948.629825997356</v>
      </c>
      <c r="S219" s="498">
        <v>34446.310575463882</v>
      </c>
      <c r="T219" s="499"/>
      <c r="U219" s="495"/>
      <c r="Y219" s="501"/>
    </row>
    <row r="220" spans="1:25" s="500" customFormat="1" ht="18" customHeight="1">
      <c r="A220" s="432" t="s">
        <v>305</v>
      </c>
      <c r="B220" s="495">
        <v>214570.34888169545</v>
      </c>
      <c r="C220" s="496">
        <v>57032.15</v>
      </c>
      <c r="D220" s="496">
        <v>35430.339999999997</v>
      </c>
      <c r="E220" s="496">
        <v>1301.96</v>
      </c>
      <c r="F220" s="496">
        <v>21601.81</v>
      </c>
      <c r="G220" s="496">
        <v>3131.04</v>
      </c>
      <c r="H220" s="496">
        <v>18470.77</v>
      </c>
      <c r="I220" s="496">
        <v>157538.19888169543</v>
      </c>
      <c r="J220" s="496">
        <v>10989.82408578954</v>
      </c>
      <c r="K220" s="496">
        <v>9127.68</v>
      </c>
      <c r="L220" s="497">
        <v>146548.3747959059</v>
      </c>
      <c r="M220" s="497">
        <v>88023.824362438216</v>
      </c>
      <c r="N220" s="497">
        <v>58524.550433467703</v>
      </c>
      <c r="O220" s="497">
        <v>46420.16408578954</v>
      </c>
      <c r="P220" s="497">
        <v>10429.64</v>
      </c>
      <c r="Q220" s="497">
        <v>168150.18479590592</v>
      </c>
      <c r="R220" s="497">
        <v>91154.864362438209</v>
      </c>
      <c r="S220" s="503">
        <v>76995.320433467699</v>
      </c>
      <c r="T220" s="499"/>
      <c r="U220" s="495"/>
      <c r="Y220" s="501"/>
    </row>
    <row r="221" spans="1:25" s="500" customFormat="1" ht="18" customHeight="1">
      <c r="A221" s="432" t="s">
        <v>307</v>
      </c>
      <c r="B221" s="495">
        <v>175393.0935308683</v>
      </c>
      <c r="C221" s="496">
        <v>32167.33</v>
      </c>
      <c r="D221" s="496">
        <v>23155.86</v>
      </c>
      <c r="E221" s="496">
        <v>544.76</v>
      </c>
      <c r="F221" s="496">
        <v>9011.4699999999993</v>
      </c>
      <c r="G221" s="496">
        <v>1628.2</v>
      </c>
      <c r="H221" s="496">
        <v>7383.27</v>
      </c>
      <c r="I221" s="496">
        <v>143225.76353086831</v>
      </c>
      <c r="J221" s="496">
        <v>26731.201675381395</v>
      </c>
      <c r="K221" s="496">
        <v>23894.47</v>
      </c>
      <c r="L221" s="497">
        <v>116494.56185548691</v>
      </c>
      <c r="M221" s="497">
        <v>82304.091957413344</v>
      </c>
      <c r="N221" s="497">
        <v>34190.469898073577</v>
      </c>
      <c r="O221" s="497">
        <v>49887.061675381403</v>
      </c>
      <c r="P221" s="497">
        <v>24439.23</v>
      </c>
      <c r="Q221" s="497">
        <v>125506.03185548692</v>
      </c>
      <c r="R221" s="497">
        <v>83932.291957413327</v>
      </c>
      <c r="S221" s="503">
        <v>41573.739898073574</v>
      </c>
      <c r="T221" s="499"/>
      <c r="U221" s="495"/>
      <c r="Y221" s="501"/>
    </row>
    <row r="222" spans="1:25" s="500" customFormat="1" ht="18" customHeight="1">
      <c r="A222" s="432" t="s">
        <v>308</v>
      </c>
      <c r="B222" s="495">
        <v>136720.5484097545</v>
      </c>
      <c r="C222" s="496">
        <v>25059.73</v>
      </c>
      <c r="D222" s="496">
        <v>11618.12</v>
      </c>
      <c r="E222" s="496">
        <v>1017.42</v>
      </c>
      <c r="F222" s="496">
        <v>13441.61</v>
      </c>
      <c r="G222" s="496">
        <v>5719.03</v>
      </c>
      <c r="H222" s="496">
        <v>7722.58</v>
      </c>
      <c r="I222" s="496">
        <v>111660.8184097545</v>
      </c>
      <c r="J222" s="496">
        <v>6240.302173854202</v>
      </c>
      <c r="K222" s="496">
        <v>5020</v>
      </c>
      <c r="L222" s="497">
        <v>105420.5162359003</v>
      </c>
      <c r="M222" s="497">
        <v>79161.505315891089</v>
      </c>
      <c r="N222" s="497">
        <v>26259.010920009205</v>
      </c>
      <c r="O222" s="497">
        <v>17858.4221738542</v>
      </c>
      <c r="P222" s="497">
        <v>6037.42</v>
      </c>
      <c r="Q222" s="497">
        <v>118862.1262359003</v>
      </c>
      <c r="R222" s="497">
        <v>84880.535315891088</v>
      </c>
      <c r="S222" s="503">
        <v>33981.590920009206</v>
      </c>
      <c r="T222" s="499"/>
      <c r="U222" s="495"/>
      <c r="Y222" s="501"/>
    </row>
    <row r="223" spans="1:25" s="493" customFormat="1" ht="18" customHeight="1">
      <c r="A223" s="425" t="s">
        <v>310</v>
      </c>
      <c r="B223" s="489">
        <v>168809.39298813083</v>
      </c>
      <c r="C223" s="490">
        <v>37401.64</v>
      </c>
      <c r="D223" s="490">
        <v>18068.919999999998</v>
      </c>
      <c r="E223" s="490">
        <v>1358.59</v>
      </c>
      <c r="F223" s="490">
        <v>19332.72</v>
      </c>
      <c r="G223" s="490">
        <v>9590.5</v>
      </c>
      <c r="H223" s="490">
        <v>9742.2199999999993</v>
      </c>
      <c r="I223" s="490">
        <v>131407.75298813084</v>
      </c>
      <c r="J223" s="490">
        <v>16686.540776930364</v>
      </c>
      <c r="K223" s="490">
        <v>10162.61</v>
      </c>
      <c r="L223" s="491">
        <v>114721.21221120049</v>
      </c>
      <c r="M223" s="491">
        <v>69155.216533085317</v>
      </c>
      <c r="N223" s="491">
        <v>45565.99567811517</v>
      </c>
      <c r="O223" s="491">
        <v>34755.460776930362</v>
      </c>
      <c r="P223" s="491">
        <v>11521.2</v>
      </c>
      <c r="Q223" s="491">
        <v>134053.93221120047</v>
      </c>
      <c r="R223" s="491">
        <v>78745.716533085317</v>
      </c>
      <c r="S223" s="502">
        <v>55308.215678115172</v>
      </c>
      <c r="T223" s="492"/>
      <c r="U223" s="489"/>
      <c r="Y223" s="494"/>
    </row>
    <row r="224" spans="1:25" s="181" customFormat="1" ht="18" customHeight="1">
      <c r="A224" s="362" t="s">
        <v>155</v>
      </c>
      <c r="B224" s="363">
        <f>(B223-B222)/B222*100</f>
        <v>23.470389017315345</v>
      </c>
      <c r="C224" s="363">
        <f t="shared" ref="C224:S224" si="13">(C223-C222)/C222*100</f>
        <v>49.249971966976503</v>
      </c>
      <c r="D224" s="363">
        <f t="shared" si="13"/>
        <v>55.523613114686341</v>
      </c>
      <c r="E224" s="363">
        <f t="shared" si="13"/>
        <v>33.53285762025515</v>
      </c>
      <c r="F224" s="363">
        <f t="shared" si="13"/>
        <v>43.827413531563558</v>
      </c>
      <c r="G224" s="363">
        <f t="shared" si="13"/>
        <v>67.694521623422162</v>
      </c>
      <c r="H224" s="363">
        <f t="shared" si="13"/>
        <v>26.152399845647434</v>
      </c>
      <c r="I224" s="363">
        <f t="shared" si="13"/>
        <v>17.684748204076644</v>
      </c>
      <c r="J224" s="363">
        <f t="shared" si="13"/>
        <v>167.39956354748514</v>
      </c>
      <c r="K224" s="363">
        <f t="shared" si="13"/>
        <v>102.44243027888447</v>
      </c>
      <c r="L224" s="363">
        <f t="shared" si="13"/>
        <v>8.8224724250903375</v>
      </c>
      <c r="M224" s="363">
        <f t="shared" si="13"/>
        <v>-12.640346773189876</v>
      </c>
      <c r="N224" s="363">
        <f t="shared" si="13"/>
        <v>73.525178906849703</v>
      </c>
      <c r="O224" s="363">
        <f t="shared" si="13"/>
        <v>94.616637677064432</v>
      </c>
      <c r="P224" s="363">
        <f t="shared" si="13"/>
        <v>90.829857786935492</v>
      </c>
      <c r="Q224" s="363">
        <f t="shared" si="13"/>
        <v>12.781031651032121</v>
      </c>
      <c r="R224" s="363">
        <f t="shared" si="13"/>
        <v>-7.2275920032483914</v>
      </c>
      <c r="S224" s="363">
        <f t="shared" si="13"/>
        <v>62.759347578245126</v>
      </c>
      <c r="T224" s="363" t="e">
        <f t="shared" ref="T224:U224" si="14">(T219-T218)/T218*100</f>
        <v>#DIV/0!</v>
      </c>
      <c r="U224" s="363" t="e">
        <f t="shared" si="14"/>
        <v>#DIV/0!</v>
      </c>
    </row>
    <row r="225" spans="1:21" s="182" customFormat="1" ht="18" customHeight="1">
      <c r="A225" s="298" t="s">
        <v>156</v>
      </c>
      <c r="B225" s="418">
        <f>(B223-B210)/B210*100</f>
        <v>10.514237728646885</v>
      </c>
      <c r="C225" s="418">
        <f t="shared" ref="C225:S225" si="15">(C223-C210)/C210*100</f>
        <v>-1.4085828764234516</v>
      </c>
      <c r="D225" s="418">
        <f t="shared" si="15"/>
        <v>-23.8722561617864</v>
      </c>
      <c r="E225" s="418">
        <f t="shared" si="15"/>
        <v>365.27054794520546</v>
      </c>
      <c r="F225" s="418">
        <f t="shared" si="15"/>
        <v>36.136328427575535</v>
      </c>
      <c r="G225" s="418">
        <f t="shared" si="15"/>
        <v>130.98506743737957</v>
      </c>
      <c r="H225" s="418">
        <f t="shared" si="15"/>
        <v>-3.0528410787143065</v>
      </c>
      <c r="I225" s="418">
        <f t="shared" si="15"/>
        <v>14.453723000122674</v>
      </c>
      <c r="J225" s="418">
        <f t="shared" si="15"/>
        <v>-55.901210980918194</v>
      </c>
      <c r="K225" s="418">
        <f t="shared" si="15"/>
        <v>645.05938416422293</v>
      </c>
      <c r="L225" s="418">
        <f t="shared" si="15"/>
        <v>49.040848363972415</v>
      </c>
      <c r="M225" s="418">
        <f t="shared" si="15"/>
        <v>56.254725774064163</v>
      </c>
      <c r="N225" s="418">
        <f t="shared" si="15"/>
        <v>39.28166186188345</v>
      </c>
      <c r="O225" s="418">
        <f t="shared" si="15"/>
        <v>-43.555889927843502</v>
      </c>
      <c r="P225" s="418">
        <f t="shared" si="15"/>
        <v>595.72463768115949</v>
      </c>
      <c r="Q225" s="418">
        <f t="shared" si="15"/>
        <v>47.030877455415443</v>
      </c>
      <c r="R225" s="418">
        <f t="shared" si="15"/>
        <v>62.664153135892001</v>
      </c>
      <c r="S225" s="418">
        <f t="shared" si="15"/>
        <v>29.333588247393067</v>
      </c>
      <c r="T225" s="418" t="e">
        <f t="shared" ref="T225:U225" si="16">(T219-T206)/T206*100</f>
        <v>#DIV/0!</v>
      </c>
      <c r="U225" s="418" t="e">
        <f t="shared" si="16"/>
        <v>#DIV/0!</v>
      </c>
    </row>
    <row r="226" spans="1:21" s="181" customFormat="1" ht="18" customHeight="1" thickBot="1">
      <c r="A226" s="299" t="s">
        <v>295</v>
      </c>
      <c r="B226" s="422">
        <f>(B223-B197)/B197*100</f>
        <v>32.676323143287824</v>
      </c>
      <c r="C226" s="422">
        <f t="shared" ref="C226:S226" si="17">(C223-C197)/C197*100</f>
        <v>15.941721690070986</v>
      </c>
      <c r="D226" s="422">
        <f t="shared" si="17"/>
        <v>-14.353130776887719</v>
      </c>
      <c r="E226" s="422">
        <f t="shared" si="17"/>
        <v>562.7268292682927</v>
      </c>
      <c r="F226" s="422">
        <f t="shared" si="17"/>
        <v>73.201218419638067</v>
      </c>
      <c r="G226" s="422">
        <f t="shared" si="17"/>
        <v>56.68191471981703</v>
      </c>
      <c r="H226" s="422">
        <f t="shared" si="17"/>
        <v>93.259670700257871</v>
      </c>
      <c r="I226" s="422">
        <f t="shared" si="17"/>
        <v>38.360361135173306</v>
      </c>
      <c r="J226" s="422">
        <f t="shared" si="17"/>
        <v>-18.614150236890385</v>
      </c>
      <c r="K226" s="422">
        <f t="shared" si="17"/>
        <v>-40.83938758877634</v>
      </c>
      <c r="L226" s="422">
        <f t="shared" si="17"/>
        <v>54.04610083145409</v>
      </c>
      <c r="M226" s="422">
        <f t="shared" si="17"/>
        <v>57.117383921584278</v>
      </c>
      <c r="N226" s="422">
        <f t="shared" si="17"/>
        <v>49.602717440787877</v>
      </c>
      <c r="O226" s="422">
        <f t="shared" si="17"/>
        <v>-16.453219286225089</v>
      </c>
      <c r="P226" s="422">
        <f t="shared" si="17"/>
        <v>-33.721451993326809</v>
      </c>
      <c r="Q226" s="422">
        <f t="shared" si="17"/>
        <v>56.541054722018423</v>
      </c>
      <c r="R226" s="422">
        <f t="shared" si="17"/>
        <v>57.064218392144006</v>
      </c>
      <c r="S226" s="422">
        <f t="shared" si="17"/>
        <v>55.802179436364888</v>
      </c>
      <c r="T226" s="422" t="e">
        <f t="shared" ref="T226:U226" si="18">(T219-T193)/T193*100</f>
        <v>#DIV/0!</v>
      </c>
      <c r="U226" s="422" t="e">
        <f t="shared" si="18"/>
        <v>#DIV/0!</v>
      </c>
    </row>
    <row r="227" spans="1:21" s="181" customFormat="1" ht="5.25" customHeight="1">
      <c r="A227" s="184"/>
      <c r="B227" s="185"/>
      <c r="C227" s="185"/>
      <c r="D227" s="185"/>
      <c r="E227" s="185"/>
      <c r="F227" s="185"/>
      <c r="G227" s="185"/>
      <c r="H227" s="185"/>
      <c r="I227" s="185"/>
      <c r="J227" s="185"/>
      <c r="K227" s="185"/>
      <c r="L227" s="185"/>
      <c r="M227" s="185"/>
      <c r="N227" s="185"/>
      <c r="O227" s="185"/>
      <c r="P227" s="185"/>
      <c r="Q227" s="185"/>
      <c r="R227" s="185"/>
      <c r="S227" s="185"/>
      <c r="T227" s="185"/>
      <c r="U227" s="185"/>
    </row>
    <row r="228" spans="1:21" s="186" customFormat="1" ht="22.5" customHeight="1">
      <c r="A228" s="513" t="s">
        <v>311</v>
      </c>
      <c r="B228" s="513"/>
      <c r="C228" s="513"/>
      <c r="D228" s="513"/>
      <c r="E228" s="513"/>
      <c r="F228" s="513"/>
      <c r="G228" s="513"/>
      <c r="H228" s="513"/>
      <c r="I228" s="513"/>
      <c r="J228" s="513"/>
      <c r="K228" s="513"/>
      <c r="L228" s="513"/>
      <c r="M228" s="513"/>
      <c r="N228" s="513"/>
      <c r="O228" s="513"/>
      <c r="P228" s="513"/>
      <c r="Q228" s="513"/>
      <c r="R228" s="513"/>
      <c r="S228" s="513"/>
      <c r="U228" s="187"/>
    </row>
    <row r="229" spans="1:21" s="188" customFormat="1" ht="11.25" customHeight="1">
      <c r="A229" s="5" t="s">
        <v>65</v>
      </c>
      <c r="B229" s="6" t="s">
        <v>0</v>
      </c>
      <c r="C229" s="302" t="s">
        <v>1</v>
      </c>
      <c r="D229" s="302"/>
      <c r="E229" s="302"/>
      <c r="F229" s="302"/>
      <c r="G229" s="302"/>
      <c r="H229" s="303"/>
      <c r="I229" s="313" t="s">
        <v>2</v>
      </c>
      <c r="J229" s="313"/>
      <c r="K229" s="313"/>
      <c r="L229" s="313"/>
      <c r="M229" s="313"/>
      <c r="N229" s="341"/>
      <c r="O229" s="325" t="s">
        <v>3</v>
      </c>
      <c r="P229" s="325"/>
      <c r="Q229" s="326" t="s">
        <v>4</v>
      </c>
      <c r="R229" s="325"/>
      <c r="S229" s="327"/>
      <c r="U229" s="189"/>
    </row>
    <row r="230" spans="1:21" s="188" customFormat="1" ht="11.25" customHeight="1">
      <c r="A230" s="7"/>
      <c r="B230" s="8"/>
      <c r="C230" s="336"/>
      <c r="D230" s="305" t="s">
        <v>3</v>
      </c>
      <c r="E230" s="306"/>
      <c r="F230" s="305" t="s">
        <v>4</v>
      </c>
      <c r="G230" s="302"/>
      <c r="H230" s="303"/>
      <c r="I230" s="315"/>
      <c r="J230" s="316" t="s">
        <v>3</v>
      </c>
      <c r="K230" s="317"/>
      <c r="L230" s="318" t="s">
        <v>4</v>
      </c>
      <c r="M230" s="313"/>
      <c r="N230" s="314"/>
      <c r="O230" s="343"/>
      <c r="P230" s="344"/>
      <c r="Q230" s="345"/>
      <c r="R230" s="343"/>
      <c r="S230" s="346"/>
      <c r="U230" s="189"/>
    </row>
    <row r="231" spans="1:21" s="190" customFormat="1" ht="11.25" customHeight="1" thickBot="1">
      <c r="A231" s="7"/>
      <c r="B231" s="8"/>
      <c r="C231" s="336"/>
      <c r="D231" s="337"/>
      <c r="E231" s="338" t="s">
        <v>66</v>
      </c>
      <c r="F231" s="339"/>
      <c r="G231" s="340" t="s">
        <v>5</v>
      </c>
      <c r="H231" s="303" t="s">
        <v>6</v>
      </c>
      <c r="I231" s="315"/>
      <c r="J231" s="334"/>
      <c r="K231" s="318" t="s">
        <v>66</v>
      </c>
      <c r="L231" s="342"/>
      <c r="M231" s="335" t="s">
        <v>5</v>
      </c>
      <c r="N231" s="314" t="s">
        <v>6</v>
      </c>
      <c r="O231" s="346"/>
      <c r="P231" s="326" t="s">
        <v>66</v>
      </c>
      <c r="Q231" s="345"/>
      <c r="R231" s="347" t="s">
        <v>5</v>
      </c>
      <c r="S231" s="327" t="s">
        <v>6</v>
      </c>
      <c r="U231" s="191"/>
    </row>
    <row r="232" spans="1:21" ht="18" thickTop="1">
      <c r="A232" s="192" t="s">
        <v>312</v>
      </c>
      <c r="B232" s="193">
        <f>SUM(B215:B223)</f>
        <v>1308106.9499260467</v>
      </c>
      <c r="C232" s="419">
        <f t="shared" ref="C232:S232" si="19">SUM(C215:C223)</f>
        <v>304876.77</v>
      </c>
      <c r="D232" s="419">
        <f t="shared" si="19"/>
        <v>181079.86</v>
      </c>
      <c r="E232" s="419">
        <f t="shared" si="19"/>
        <v>15053.880000000001</v>
      </c>
      <c r="F232" s="419">
        <f t="shared" si="19"/>
        <v>123796.91</v>
      </c>
      <c r="G232" s="419">
        <f t="shared" si="19"/>
        <v>35802.53</v>
      </c>
      <c r="H232" s="419">
        <f t="shared" si="19"/>
        <v>87994.38</v>
      </c>
      <c r="I232" s="419">
        <f t="shared" si="19"/>
        <v>1003230.1799260471</v>
      </c>
      <c r="J232" s="419">
        <f t="shared" si="19"/>
        <v>103355.66155271087</v>
      </c>
      <c r="K232" s="419">
        <f t="shared" si="19"/>
        <v>71591.03</v>
      </c>
      <c r="L232" s="419">
        <f t="shared" si="19"/>
        <v>899874.51837333618</v>
      </c>
      <c r="M232" s="419">
        <f t="shared" si="19"/>
        <v>588215.2161259586</v>
      </c>
      <c r="N232" s="419">
        <f t="shared" si="19"/>
        <v>311659.30224737758</v>
      </c>
      <c r="O232" s="419">
        <f t="shared" si="19"/>
        <v>284435.52155271085</v>
      </c>
      <c r="P232" s="419">
        <f t="shared" si="19"/>
        <v>86644.909999999989</v>
      </c>
      <c r="Q232" s="419">
        <f t="shared" si="19"/>
        <v>1023671.4283733362</v>
      </c>
      <c r="R232" s="419">
        <f t="shared" si="19"/>
        <v>624017.74612595851</v>
      </c>
      <c r="S232" s="419">
        <f t="shared" si="19"/>
        <v>399653.68224737747</v>
      </c>
      <c r="T232" s="419">
        <f t="shared" ref="T232:U232" si="20">SUM(T215:T219)</f>
        <v>0</v>
      </c>
      <c r="U232" s="419">
        <f t="shared" si="20"/>
        <v>0</v>
      </c>
    </row>
    <row r="233" spans="1:21" ht="17.25">
      <c r="A233" s="348" t="s">
        <v>313</v>
      </c>
      <c r="B233" s="194">
        <f>SUM(B202:B210)</f>
        <v>1066850.2468854082</v>
      </c>
      <c r="C233" s="420">
        <f t="shared" ref="C233:S233" si="21">SUM(C202:C210)</f>
        <v>278169.19</v>
      </c>
      <c r="D233" s="420">
        <f t="shared" si="21"/>
        <v>170167.96000000002</v>
      </c>
      <c r="E233" s="420">
        <f t="shared" si="21"/>
        <v>7402.1539855894398</v>
      </c>
      <c r="F233" s="420">
        <f t="shared" si="21"/>
        <v>108000.23</v>
      </c>
      <c r="G233" s="420">
        <f t="shared" si="21"/>
        <v>39550.29</v>
      </c>
      <c r="H233" s="420">
        <f t="shared" si="21"/>
        <v>68449.94</v>
      </c>
      <c r="I233" s="420">
        <f t="shared" si="21"/>
        <v>788682.05688540847</v>
      </c>
      <c r="J233" s="420">
        <f t="shared" si="21"/>
        <v>155674.96881528126</v>
      </c>
      <c r="K233" s="420">
        <f t="shared" si="21"/>
        <v>47910.883985589433</v>
      </c>
      <c r="L233" s="420">
        <f t="shared" si="21"/>
        <v>633005.08807012695</v>
      </c>
      <c r="M233" s="420">
        <f t="shared" si="21"/>
        <v>349846.1316139953</v>
      </c>
      <c r="N233" s="420">
        <f t="shared" si="21"/>
        <v>283158.95645613171</v>
      </c>
      <c r="O233" s="420">
        <f t="shared" si="21"/>
        <v>325843.92881528125</v>
      </c>
      <c r="P233" s="420">
        <f t="shared" si="21"/>
        <v>55311.037971178885</v>
      </c>
      <c r="Q233" s="420">
        <f t="shared" si="21"/>
        <v>741007.31807012705</v>
      </c>
      <c r="R233" s="420">
        <f t="shared" si="21"/>
        <v>389397.42161399528</v>
      </c>
      <c r="S233" s="420">
        <f t="shared" si="21"/>
        <v>351608.89645613171</v>
      </c>
      <c r="T233" s="420">
        <f t="shared" ref="T233:U233" si="22">SUM(T202:T206)</f>
        <v>0</v>
      </c>
      <c r="U233" s="420">
        <f t="shared" si="22"/>
        <v>0</v>
      </c>
    </row>
    <row r="234" spans="1:21" ht="17.25">
      <c r="A234" s="348" t="s">
        <v>314</v>
      </c>
      <c r="B234" s="195">
        <f>SUM(B189:B197)</f>
        <v>1072516.5434202082</v>
      </c>
      <c r="C234" s="421">
        <f t="shared" ref="C234:S234" si="23">SUM(C189:C197)</f>
        <v>260772.69</v>
      </c>
      <c r="D234" s="421">
        <f t="shared" si="23"/>
        <v>159530.4</v>
      </c>
      <c r="E234" s="421">
        <f t="shared" si="23"/>
        <v>4196.0200000000004</v>
      </c>
      <c r="F234" s="421">
        <f t="shared" si="23"/>
        <v>101242.29</v>
      </c>
      <c r="G234" s="421">
        <f t="shared" si="23"/>
        <v>41250.910000000003</v>
      </c>
      <c r="H234" s="421">
        <f t="shared" si="23"/>
        <v>59990.380000000005</v>
      </c>
      <c r="I234" s="421">
        <f t="shared" si="23"/>
        <v>811744.85342020798</v>
      </c>
      <c r="J234" s="421">
        <f t="shared" si="23"/>
        <v>176982.63851900224</v>
      </c>
      <c r="K234" s="421">
        <f t="shared" si="23"/>
        <v>52408.61</v>
      </c>
      <c r="L234" s="421">
        <f t="shared" si="23"/>
        <v>634761.21490120585</v>
      </c>
      <c r="M234" s="421">
        <f t="shared" si="23"/>
        <v>344024.45594802889</v>
      </c>
      <c r="N234" s="421">
        <f t="shared" si="23"/>
        <v>290738.75895317685</v>
      </c>
      <c r="O234" s="421">
        <f t="shared" si="23"/>
        <v>336514.03851900226</v>
      </c>
      <c r="P234" s="421">
        <f t="shared" si="23"/>
        <v>56603.630000000005</v>
      </c>
      <c r="Q234" s="421">
        <f t="shared" si="23"/>
        <v>736003.50490120577</v>
      </c>
      <c r="R234" s="421">
        <f t="shared" si="23"/>
        <v>385275.36594802892</v>
      </c>
      <c r="S234" s="421">
        <f t="shared" si="23"/>
        <v>350728.13895317679</v>
      </c>
      <c r="T234" s="421">
        <f t="shared" ref="T234:U234" si="24">SUM(T189:T193)</f>
        <v>0</v>
      </c>
      <c r="U234" s="421">
        <f t="shared" si="24"/>
        <v>0</v>
      </c>
    </row>
    <row r="235" spans="1:21" ht="17.25" hidden="1">
      <c r="A235" s="348" t="s">
        <v>193</v>
      </c>
      <c r="B235" s="195">
        <f t="shared" ref="B235:S235" si="25">SUM(B124:B130)</f>
        <v>458926</v>
      </c>
      <c r="C235" s="195">
        <f t="shared" si="25"/>
        <v>172692</v>
      </c>
      <c r="D235" s="195">
        <f t="shared" si="25"/>
        <v>107762</v>
      </c>
      <c r="E235" s="195">
        <f t="shared" si="25"/>
        <v>10668</v>
      </c>
      <c r="F235" s="195">
        <f t="shared" si="25"/>
        <v>64930</v>
      </c>
      <c r="G235" s="195">
        <f t="shared" si="25"/>
        <v>14677</v>
      </c>
      <c r="H235" s="195">
        <f t="shared" si="25"/>
        <v>50253</v>
      </c>
      <c r="I235" s="195">
        <f t="shared" si="25"/>
        <v>286233</v>
      </c>
      <c r="J235" s="195">
        <f t="shared" si="25"/>
        <v>48335</v>
      </c>
      <c r="K235" s="195">
        <f t="shared" si="25"/>
        <v>24478</v>
      </c>
      <c r="L235" s="195">
        <f t="shared" si="25"/>
        <v>237898</v>
      </c>
      <c r="M235" s="195">
        <f t="shared" si="25"/>
        <v>123239</v>
      </c>
      <c r="N235" s="195">
        <f t="shared" si="25"/>
        <v>114657</v>
      </c>
      <c r="O235" s="195">
        <f t="shared" si="25"/>
        <v>156098</v>
      </c>
      <c r="P235" s="195">
        <f t="shared" si="25"/>
        <v>35148</v>
      </c>
      <c r="Q235" s="195">
        <f t="shared" si="25"/>
        <v>302828</v>
      </c>
      <c r="R235" s="195">
        <f t="shared" si="25"/>
        <v>137917</v>
      </c>
      <c r="S235" s="195">
        <f t="shared" si="25"/>
        <v>164911</v>
      </c>
      <c r="T235" s="127"/>
      <c r="U235" s="89"/>
    </row>
    <row r="236" spans="1:21" ht="17.25">
      <c r="A236" s="349" t="s">
        <v>161</v>
      </c>
      <c r="B236" s="196">
        <f>100*(B232/B233-1)</f>
        <v>22.613923907780851</v>
      </c>
      <c r="C236" s="196">
        <f t="shared" ref="C236:U236" si="26">100*(C232/C233-1)</f>
        <v>9.6011999028361217</v>
      </c>
      <c r="D236" s="196">
        <f t="shared" si="26"/>
        <v>6.4124292258072257</v>
      </c>
      <c r="E236" s="196">
        <f t="shared" si="26"/>
        <v>103.37161357770981</v>
      </c>
      <c r="F236" s="196">
        <f t="shared" si="26"/>
        <v>14.626524406475806</v>
      </c>
      <c r="G236" s="196">
        <f t="shared" si="26"/>
        <v>-9.4759355746822589</v>
      </c>
      <c r="H236" s="196">
        <f t="shared" si="26"/>
        <v>28.552895736650761</v>
      </c>
      <c r="I236" s="196">
        <f t="shared" si="26"/>
        <v>27.203373167625067</v>
      </c>
      <c r="J236" s="196">
        <f t="shared" si="26"/>
        <v>-33.60804094629416</v>
      </c>
      <c r="K236" s="196">
        <f t="shared" si="26"/>
        <v>49.425399918592717</v>
      </c>
      <c r="L236" s="196">
        <f t="shared" si="26"/>
        <v>42.159128786283048</v>
      </c>
      <c r="M236" s="196">
        <f t="shared" si="26"/>
        <v>68.135406675003395</v>
      </c>
      <c r="N236" s="196">
        <f t="shared" si="26"/>
        <v>10.065140141756835</v>
      </c>
      <c r="O236" s="196">
        <f t="shared" si="26"/>
        <v>-12.708049345318495</v>
      </c>
      <c r="P236" s="196">
        <f t="shared" si="26"/>
        <v>56.650305577610659</v>
      </c>
      <c r="Q236" s="196">
        <f t="shared" si="26"/>
        <v>38.145926957830476</v>
      </c>
      <c r="R236" s="196">
        <f t="shared" si="26"/>
        <v>60.252151526709241</v>
      </c>
      <c r="S236" s="196">
        <f t="shared" si="26"/>
        <v>13.664269099982818</v>
      </c>
      <c r="T236" s="128" t="e">
        <f t="shared" si="26"/>
        <v>#DIV/0!</v>
      </c>
      <c r="U236" s="103" t="e">
        <f t="shared" si="26"/>
        <v>#DIV/0!</v>
      </c>
    </row>
    <row r="237" spans="1:21" ht="17.25">
      <c r="A237" s="348" t="s">
        <v>162</v>
      </c>
      <c r="B237" s="197">
        <f>100*(B232/B234-1)</f>
        <v>21.966132639273894</v>
      </c>
      <c r="C237" s="197">
        <f t="shared" ref="C237:U237" si="27">100*(C232/C234-1)</f>
        <v>16.912844669432214</v>
      </c>
      <c r="D237" s="197">
        <f t="shared" si="27"/>
        <v>13.50805865214404</v>
      </c>
      <c r="E237" s="197">
        <f t="shared" si="27"/>
        <v>258.76568748480702</v>
      </c>
      <c r="F237" s="197">
        <f t="shared" si="27"/>
        <v>22.277864319347195</v>
      </c>
      <c r="G237" s="197">
        <f t="shared" si="27"/>
        <v>-13.207902565058571</v>
      </c>
      <c r="H237" s="197">
        <f t="shared" si="27"/>
        <v>46.680817824457854</v>
      </c>
      <c r="I237" s="197">
        <f t="shared" si="27"/>
        <v>23.589349005298189</v>
      </c>
      <c r="J237" s="197">
        <f t="shared" si="27"/>
        <v>-41.60124268821216</v>
      </c>
      <c r="K237" s="197">
        <f t="shared" si="27"/>
        <v>36.60165762839349</v>
      </c>
      <c r="L237" s="197">
        <f t="shared" si="27"/>
        <v>41.765832134748891</v>
      </c>
      <c r="M237" s="197">
        <f t="shared" si="27"/>
        <v>70.980639880677316</v>
      </c>
      <c r="N237" s="197">
        <f t="shared" si="27"/>
        <v>7.1956499262521678</v>
      </c>
      <c r="O237" s="197">
        <f t="shared" si="27"/>
        <v>-15.475882431380539</v>
      </c>
      <c r="P237" s="197">
        <f t="shared" si="27"/>
        <v>53.073062628668843</v>
      </c>
      <c r="Q237" s="197">
        <f t="shared" si="27"/>
        <v>39.085129562086031</v>
      </c>
      <c r="R237" s="197">
        <f t="shared" si="27"/>
        <v>61.966687018898156</v>
      </c>
      <c r="S237" s="197">
        <f t="shared" si="27"/>
        <v>13.949705729408945</v>
      </c>
      <c r="T237" s="129" t="e">
        <f t="shared" si="27"/>
        <v>#DIV/0!</v>
      </c>
      <c r="U237" s="102" t="e">
        <f t="shared" si="27"/>
        <v>#DIV/0!</v>
      </c>
    </row>
    <row r="238" spans="1:21" hidden="1">
      <c r="A238" t="s">
        <v>194</v>
      </c>
      <c r="B238" s="102">
        <f t="shared" ref="B238:S238" si="28">100*(B232/B235-1)</f>
        <v>185.0365745078829</v>
      </c>
      <c r="C238" s="102">
        <f t="shared" si="28"/>
        <v>76.543655757070411</v>
      </c>
      <c r="D238" s="102">
        <f t="shared" si="28"/>
        <v>68.036840444683634</v>
      </c>
      <c r="E238" s="102">
        <f t="shared" si="28"/>
        <v>41.112485939257603</v>
      </c>
      <c r="F238" s="102">
        <f t="shared" si="28"/>
        <v>90.662113044817502</v>
      </c>
      <c r="G238" s="102">
        <f t="shared" si="28"/>
        <v>143.93629488315048</v>
      </c>
      <c r="H238" s="102">
        <f t="shared" si="28"/>
        <v>75.10274013491734</v>
      </c>
      <c r="I238" s="102">
        <f t="shared" si="28"/>
        <v>250.49424068016165</v>
      </c>
      <c r="J238" s="102">
        <f t="shared" si="28"/>
        <v>113.83192624953114</v>
      </c>
      <c r="K238" s="102">
        <f t="shared" si="28"/>
        <v>192.47091265626275</v>
      </c>
      <c r="L238" s="102">
        <f t="shared" si="28"/>
        <v>278.26064883829883</v>
      </c>
      <c r="M238" s="102">
        <f t="shared" si="28"/>
        <v>377.29632350632397</v>
      </c>
      <c r="N238" s="102">
        <f t="shared" si="28"/>
        <v>171.81881808121403</v>
      </c>
      <c r="O238" s="102">
        <f t="shared" si="28"/>
        <v>82.215993512223633</v>
      </c>
      <c r="P238" s="102">
        <f t="shared" si="28"/>
        <v>146.51448162057582</v>
      </c>
      <c r="Q238" s="102">
        <f t="shared" si="28"/>
        <v>238.03724502798164</v>
      </c>
      <c r="R238" s="102">
        <f t="shared" si="28"/>
        <v>352.45890363476474</v>
      </c>
      <c r="S238" s="102">
        <f t="shared" si="28"/>
        <v>142.34507234046089</v>
      </c>
      <c r="U238" s="121" t="s">
        <v>171</v>
      </c>
    </row>
    <row r="239" spans="1:21" s="118" customFormat="1" hidden="1">
      <c r="A239" s="118" t="s">
        <v>170</v>
      </c>
      <c r="T239" s="130"/>
      <c r="U239" s="119"/>
    </row>
    <row r="240" spans="1:21" hidden="1">
      <c r="A240" s="118" t="s">
        <v>181</v>
      </c>
      <c r="B240" s="131" t="e">
        <f>B232/#REF!-1</f>
        <v>#REF!</v>
      </c>
      <c r="C240" s="131" t="e">
        <f>C232/#REF!-1</f>
        <v>#REF!</v>
      </c>
      <c r="D240" s="131" t="e">
        <f>D232/#REF!-1</f>
        <v>#REF!</v>
      </c>
      <c r="E240" s="131" t="e">
        <f>E232/#REF!-1</f>
        <v>#REF!</v>
      </c>
      <c r="F240" s="131" t="e">
        <f>F232/#REF!-1</f>
        <v>#REF!</v>
      </c>
      <c r="G240" s="131" t="e">
        <f>G232/#REF!-1</f>
        <v>#REF!</v>
      </c>
      <c r="H240" s="131" t="e">
        <f>H232/#REF!-1</f>
        <v>#REF!</v>
      </c>
      <c r="I240" s="131" t="e">
        <f>I232/#REF!-1</f>
        <v>#REF!</v>
      </c>
      <c r="J240" s="131" t="e">
        <f>J232/#REF!-1</f>
        <v>#REF!</v>
      </c>
      <c r="K240" s="131" t="e">
        <f>K232/#REF!-1</f>
        <v>#REF!</v>
      </c>
      <c r="L240" s="131" t="e">
        <f>L232/#REF!-1</f>
        <v>#REF!</v>
      </c>
      <c r="M240" s="131" t="e">
        <f>M232/#REF!-1</f>
        <v>#REF!</v>
      </c>
      <c r="N240" s="131" t="e">
        <f>N232/#REF!-1</f>
        <v>#REF!</v>
      </c>
      <c r="O240" s="131" t="e">
        <f>O232/#REF!-1</f>
        <v>#REF!</v>
      </c>
      <c r="P240" s="131" t="e">
        <f>P232/#REF!-1</f>
        <v>#REF!</v>
      </c>
      <c r="Q240" s="131" t="e">
        <f>Q232/#REF!-1</f>
        <v>#REF!</v>
      </c>
      <c r="R240" s="131" t="e">
        <f>R232/#REF!-1</f>
        <v>#REF!</v>
      </c>
      <c r="S240" s="131" t="e">
        <f>S232/#REF!-1</f>
        <v>#REF!</v>
      </c>
    </row>
    <row r="241" spans="1:19" hidden="1">
      <c r="A241" s="118" t="s">
        <v>182</v>
      </c>
      <c r="B241" s="131" t="e">
        <f>B232/#REF!-1</f>
        <v>#REF!</v>
      </c>
      <c r="C241" s="131" t="e">
        <f>C232/#REF!-1</f>
        <v>#REF!</v>
      </c>
      <c r="D241" s="131" t="e">
        <f>D232/#REF!-1</f>
        <v>#REF!</v>
      </c>
      <c r="E241" s="131" t="e">
        <f>E232/#REF!-1</f>
        <v>#REF!</v>
      </c>
      <c r="F241" s="131" t="e">
        <f>F232/#REF!-1</f>
        <v>#REF!</v>
      </c>
      <c r="G241" s="131" t="e">
        <f>G232/#REF!-1</f>
        <v>#REF!</v>
      </c>
      <c r="H241" s="131" t="e">
        <f>H232/#REF!-1</f>
        <v>#REF!</v>
      </c>
      <c r="I241" s="131" t="e">
        <f>I232/#REF!-1</f>
        <v>#REF!</v>
      </c>
      <c r="J241" s="131" t="e">
        <f>J232/#REF!-1</f>
        <v>#REF!</v>
      </c>
      <c r="K241" s="131" t="e">
        <f>K232/#REF!-1</f>
        <v>#REF!</v>
      </c>
      <c r="L241" s="131" t="e">
        <f>L232/#REF!-1</f>
        <v>#REF!</v>
      </c>
      <c r="M241" s="131" t="e">
        <f>M232/#REF!-1</f>
        <v>#REF!</v>
      </c>
      <c r="N241" s="131" t="e">
        <f>N232/#REF!-1</f>
        <v>#REF!</v>
      </c>
      <c r="O241" s="131" t="e">
        <f>O232/#REF!-1</f>
        <v>#REF!</v>
      </c>
      <c r="P241" s="131" t="e">
        <f>P232/#REF!-1</f>
        <v>#REF!</v>
      </c>
      <c r="Q241" s="131" t="e">
        <f>Q232/#REF!-1</f>
        <v>#REF!</v>
      </c>
      <c r="R241" s="131" t="e">
        <f>R232/#REF!-1</f>
        <v>#REF!</v>
      </c>
      <c r="S241" s="131" t="e">
        <f>S232/#REF!-1</f>
        <v>#REF!</v>
      </c>
    </row>
    <row r="242" spans="1:19" hidden="1">
      <c r="A242" s="118" t="s">
        <v>183</v>
      </c>
      <c r="B242" s="131" t="e">
        <f>B232/#REF!-1</f>
        <v>#REF!</v>
      </c>
      <c r="C242" s="131" t="e">
        <f>C232/#REF!-1</f>
        <v>#REF!</v>
      </c>
      <c r="D242" s="131" t="e">
        <f>D232/#REF!-1</f>
        <v>#REF!</v>
      </c>
      <c r="E242" s="131" t="e">
        <f>E232/#REF!-1</f>
        <v>#REF!</v>
      </c>
      <c r="F242" s="131" t="e">
        <f>F232/#REF!-1</f>
        <v>#REF!</v>
      </c>
      <c r="G242" s="131" t="e">
        <f>G232/#REF!-1</f>
        <v>#REF!</v>
      </c>
      <c r="H242" s="131" t="e">
        <f>H232/#REF!-1</f>
        <v>#REF!</v>
      </c>
      <c r="I242" s="131" t="e">
        <f>I232/#REF!-1</f>
        <v>#REF!</v>
      </c>
      <c r="J242" s="131" t="e">
        <f>J232/#REF!-1</f>
        <v>#REF!</v>
      </c>
      <c r="K242" s="131" t="e">
        <f>K232/#REF!-1</f>
        <v>#REF!</v>
      </c>
      <c r="L242" s="131" t="e">
        <f>L232/#REF!-1</f>
        <v>#REF!</v>
      </c>
      <c r="M242" s="131" t="e">
        <f>M232/#REF!-1</f>
        <v>#REF!</v>
      </c>
      <c r="N242" s="131" t="e">
        <f>N232/#REF!-1</f>
        <v>#REF!</v>
      </c>
      <c r="O242" s="131" t="e">
        <f>O232/#REF!-1</f>
        <v>#REF!</v>
      </c>
      <c r="P242" s="131" t="e">
        <f>P232/#REF!-1</f>
        <v>#REF!</v>
      </c>
      <c r="Q242" s="131" t="e">
        <f>Q232/#REF!-1</f>
        <v>#REF!</v>
      </c>
      <c r="R242" s="131" t="e">
        <f>R232/#REF!-1</f>
        <v>#REF!</v>
      </c>
      <c r="S242" s="131" t="e">
        <f>S232/#REF!-1</f>
        <v>#REF!</v>
      </c>
    </row>
    <row r="243" spans="1:19" hidden="1">
      <c r="A243" s="118" t="s">
        <v>184</v>
      </c>
      <c r="B243" s="131" t="e">
        <f>B232/#REF!-1</f>
        <v>#REF!</v>
      </c>
      <c r="C243" s="131" t="e">
        <f>C232/#REF!-1</f>
        <v>#REF!</v>
      </c>
      <c r="D243" s="131" t="e">
        <f>D232/#REF!-1</f>
        <v>#REF!</v>
      </c>
      <c r="E243" s="131" t="e">
        <f>E232/#REF!-1</f>
        <v>#REF!</v>
      </c>
      <c r="F243" s="131" t="e">
        <f>F232/#REF!-1</f>
        <v>#REF!</v>
      </c>
      <c r="G243" s="131" t="e">
        <f>G232/#REF!-1</f>
        <v>#REF!</v>
      </c>
      <c r="H243" s="131" t="e">
        <f>H232/#REF!-1</f>
        <v>#REF!</v>
      </c>
      <c r="I243" s="131" t="e">
        <f>I232/#REF!-1</f>
        <v>#REF!</v>
      </c>
      <c r="J243" s="131" t="e">
        <f>J232/#REF!-1</f>
        <v>#REF!</v>
      </c>
      <c r="K243" s="131" t="e">
        <f>K232/#REF!-1</f>
        <v>#REF!</v>
      </c>
      <c r="L243" s="131" t="e">
        <f>L232/#REF!-1</f>
        <v>#REF!</v>
      </c>
      <c r="M243" s="131" t="e">
        <f>M232/#REF!-1</f>
        <v>#REF!</v>
      </c>
      <c r="N243" s="131" t="e">
        <f>N232/#REF!-1</f>
        <v>#REF!</v>
      </c>
      <c r="O243" s="131" t="e">
        <f>O232/#REF!-1</f>
        <v>#REF!</v>
      </c>
      <c r="P243" s="131" t="e">
        <f>P232/#REF!-1</f>
        <v>#REF!</v>
      </c>
      <c r="Q243" s="131" t="e">
        <f>Q232/#REF!-1</f>
        <v>#REF!</v>
      </c>
      <c r="R243" s="131" t="e">
        <f>R232/#REF!-1</f>
        <v>#REF!</v>
      </c>
      <c r="S243" s="131" t="e">
        <f>S232/#REF!-1</f>
        <v>#REF!</v>
      </c>
    </row>
    <row r="244" spans="1:19" hidden="1">
      <c r="A244" s="118" t="s">
        <v>185</v>
      </c>
      <c r="B244" s="131" t="e">
        <f>B232/#REF!-1</f>
        <v>#REF!</v>
      </c>
      <c r="C244" s="131" t="e">
        <f>C232/#REF!-1</f>
        <v>#REF!</v>
      </c>
      <c r="D244" s="131" t="e">
        <f>D232/#REF!-1</f>
        <v>#REF!</v>
      </c>
      <c r="E244" s="131" t="e">
        <f>E232/#REF!-1</f>
        <v>#REF!</v>
      </c>
      <c r="F244" s="131" t="e">
        <f>F232/#REF!-1</f>
        <v>#REF!</v>
      </c>
      <c r="G244" s="131" t="e">
        <f>G232/#REF!-1</f>
        <v>#REF!</v>
      </c>
      <c r="H244" s="131" t="e">
        <f>H232/#REF!-1</f>
        <v>#REF!</v>
      </c>
      <c r="I244" s="131" t="e">
        <f>I232/#REF!-1</f>
        <v>#REF!</v>
      </c>
      <c r="J244" s="131" t="e">
        <f>J232/#REF!-1</f>
        <v>#REF!</v>
      </c>
      <c r="K244" s="131" t="e">
        <f>K232/#REF!-1</f>
        <v>#REF!</v>
      </c>
      <c r="L244" s="131" t="e">
        <f>L232/#REF!-1</f>
        <v>#REF!</v>
      </c>
      <c r="M244" s="131" t="e">
        <f>M232/#REF!-1</f>
        <v>#REF!</v>
      </c>
      <c r="N244" s="131" t="e">
        <f>N232/#REF!-1</f>
        <v>#REF!</v>
      </c>
      <c r="O244" s="131" t="e">
        <f>O232/#REF!-1</f>
        <v>#REF!</v>
      </c>
      <c r="P244" s="131" t="e">
        <f>P232/#REF!-1</f>
        <v>#REF!</v>
      </c>
      <c r="Q244" s="131" t="e">
        <f>Q232/#REF!-1</f>
        <v>#REF!</v>
      </c>
      <c r="R244" s="131" t="e">
        <f>R232/#REF!-1</f>
        <v>#REF!</v>
      </c>
      <c r="S244" s="131" t="e">
        <f>S232/#REF!-1</f>
        <v>#REF!</v>
      </c>
    </row>
    <row r="245" spans="1:19" hidden="1">
      <c r="A245" s="118" t="s">
        <v>186</v>
      </c>
      <c r="B245" s="131" t="e">
        <f>B232/#REF!-1</f>
        <v>#REF!</v>
      </c>
      <c r="C245" s="131" t="e">
        <f>C232/#REF!-1</f>
        <v>#REF!</v>
      </c>
      <c r="D245" s="131" t="e">
        <f>D232/#REF!-1</f>
        <v>#REF!</v>
      </c>
      <c r="E245" s="131" t="e">
        <f>E232/#REF!-1</f>
        <v>#REF!</v>
      </c>
      <c r="F245" s="131" t="e">
        <f>F232/#REF!-1</f>
        <v>#REF!</v>
      </c>
      <c r="G245" s="131" t="e">
        <f>G232/#REF!-1</f>
        <v>#REF!</v>
      </c>
      <c r="H245" s="131" t="e">
        <f>H232/#REF!-1</f>
        <v>#REF!</v>
      </c>
      <c r="I245" s="131" t="e">
        <f>I232/#REF!-1</f>
        <v>#REF!</v>
      </c>
      <c r="J245" s="131" t="e">
        <f>J232/#REF!-1</f>
        <v>#REF!</v>
      </c>
      <c r="K245" s="131" t="e">
        <f>K232/#REF!-1</f>
        <v>#REF!</v>
      </c>
      <c r="L245" s="131" t="e">
        <f>L232/#REF!-1</f>
        <v>#REF!</v>
      </c>
      <c r="M245" s="131" t="e">
        <f>M232/#REF!-1</f>
        <v>#REF!</v>
      </c>
      <c r="N245" s="131" t="e">
        <f>N232/#REF!-1</f>
        <v>#REF!</v>
      </c>
      <c r="O245" s="131" t="e">
        <f>O232/#REF!-1</f>
        <v>#REF!</v>
      </c>
      <c r="P245" s="131" t="e">
        <f>P232/#REF!-1</f>
        <v>#REF!</v>
      </c>
      <c r="Q245" s="131" t="e">
        <f>Q232/#REF!-1</f>
        <v>#REF!</v>
      </c>
      <c r="R245" s="131" t="e">
        <f>R232/#REF!-1</f>
        <v>#REF!</v>
      </c>
      <c r="S245" s="131" t="e">
        <f>S232/#REF!-1</f>
        <v>#REF!</v>
      </c>
    </row>
    <row r="246" spans="1:19" hidden="1">
      <c r="A246" s="118" t="s">
        <v>187</v>
      </c>
      <c r="B246" s="131" t="e">
        <f>B232/#REF!-1</f>
        <v>#REF!</v>
      </c>
      <c r="C246" s="131" t="e">
        <f>C232/#REF!-1</f>
        <v>#REF!</v>
      </c>
      <c r="D246" s="131" t="e">
        <f>D232/#REF!-1</f>
        <v>#REF!</v>
      </c>
      <c r="E246" s="131" t="e">
        <f>E232/#REF!-1</f>
        <v>#REF!</v>
      </c>
      <c r="F246" s="131" t="e">
        <f>F232/#REF!-1</f>
        <v>#REF!</v>
      </c>
      <c r="G246" s="131" t="e">
        <f>G232/#REF!-1</f>
        <v>#REF!</v>
      </c>
      <c r="H246" s="131" t="e">
        <f>H232/#REF!-1</f>
        <v>#REF!</v>
      </c>
      <c r="I246" s="131" t="e">
        <f>I232/#REF!-1</f>
        <v>#REF!</v>
      </c>
      <c r="J246" s="131" t="e">
        <f>J232/#REF!-1</f>
        <v>#REF!</v>
      </c>
      <c r="K246" s="131" t="e">
        <f>K232/#REF!-1</f>
        <v>#REF!</v>
      </c>
      <c r="L246" s="131" t="e">
        <f>L232/#REF!-1</f>
        <v>#REF!</v>
      </c>
      <c r="M246" s="131" t="e">
        <f>M232/#REF!-1</f>
        <v>#REF!</v>
      </c>
      <c r="N246" s="131" t="e">
        <f>N232/#REF!-1</f>
        <v>#REF!</v>
      </c>
      <c r="O246" s="131" t="e">
        <f>O232/#REF!-1</f>
        <v>#REF!</v>
      </c>
      <c r="P246" s="131" t="e">
        <f>P232/#REF!-1</f>
        <v>#REF!</v>
      </c>
      <c r="Q246" s="131" t="e">
        <f>Q232/#REF!-1</f>
        <v>#REF!</v>
      </c>
      <c r="R246" s="131" t="e">
        <f>R232/#REF!-1</f>
        <v>#REF!</v>
      </c>
      <c r="S246" s="131" t="e">
        <f>S232/#REF!-1</f>
        <v>#REF!</v>
      </c>
    </row>
    <row r="247" spans="1:19" hidden="1">
      <c r="A247" s="118" t="s">
        <v>188</v>
      </c>
      <c r="B247" s="131" t="e">
        <f>B232/#REF!-1</f>
        <v>#REF!</v>
      </c>
      <c r="C247" s="131" t="e">
        <f>C232/#REF!-1</f>
        <v>#REF!</v>
      </c>
      <c r="D247" s="131" t="e">
        <f>D232/#REF!-1</f>
        <v>#REF!</v>
      </c>
      <c r="E247" s="131" t="e">
        <f>E232/#REF!-1</f>
        <v>#REF!</v>
      </c>
      <c r="F247" s="131" t="e">
        <f>F232/#REF!-1</f>
        <v>#REF!</v>
      </c>
      <c r="G247" s="131" t="e">
        <f>G232/#REF!-1</f>
        <v>#REF!</v>
      </c>
      <c r="H247" s="131" t="e">
        <f>H232/#REF!-1</f>
        <v>#REF!</v>
      </c>
      <c r="I247" s="131" t="e">
        <f>I232/#REF!-1</f>
        <v>#REF!</v>
      </c>
      <c r="J247" s="131" t="e">
        <f>J232/#REF!-1</f>
        <v>#REF!</v>
      </c>
      <c r="K247" s="131" t="e">
        <f>K232/#REF!-1</f>
        <v>#REF!</v>
      </c>
      <c r="L247" s="131" t="e">
        <f>L232/#REF!-1</f>
        <v>#REF!</v>
      </c>
      <c r="M247" s="131" t="e">
        <f>M232/#REF!-1</f>
        <v>#REF!</v>
      </c>
      <c r="N247" s="131" t="e">
        <f>N232/#REF!-1</f>
        <v>#REF!</v>
      </c>
      <c r="O247" s="131" t="e">
        <f>O232/#REF!-1</f>
        <v>#REF!</v>
      </c>
      <c r="P247" s="131" t="e">
        <f>P232/#REF!-1</f>
        <v>#REF!</v>
      </c>
      <c r="Q247" s="131" t="e">
        <f>Q232/#REF!-1</f>
        <v>#REF!</v>
      </c>
      <c r="R247" s="131" t="e">
        <f>R232/#REF!-1</f>
        <v>#REF!</v>
      </c>
      <c r="S247" s="131" t="e">
        <f>S232/#REF!-1</f>
        <v>#REF!</v>
      </c>
    </row>
    <row r="248" spans="1:19" hidden="1">
      <c r="A248" s="118" t="s">
        <v>189</v>
      </c>
      <c r="B248" s="131" t="e">
        <f>B232/#REF!-1</f>
        <v>#REF!</v>
      </c>
      <c r="C248" s="131" t="e">
        <f>C232/#REF!-1</f>
        <v>#REF!</v>
      </c>
      <c r="D248" s="131" t="e">
        <f>D232/#REF!-1</f>
        <v>#REF!</v>
      </c>
      <c r="E248" s="131" t="e">
        <f>E232/#REF!-1</f>
        <v>#REF!</v>
      </c>
      <c r="F248" s="131" t="e">
        <f>F232/#REF!-1</f>
        <v>#REF!</v>
      </c>
      <c r="G248" s="131" t="e">
        <f>G232/#REF!-1</f>
        <v>#REF!</v>
      </c>
      <c r="H248" s="131" t="e">
        <f>H232/#REF!-1</f>
        <v>#REF!</v>
      </c>
      <c r="I248" s="131" t="e">
        <f>I232/#REF!-1</f>
        <v>#REF!</v>
      </c>
      <c r="J248" s="131" t="e">
        <f>J232/#REF!-1</f>
        <v>#REF!</v>
      </c>
      <c r="K248" s="131" t="e">
        <f>K232/#REF!-1</f>
        <v>#REF!</v>
      </c>
      <c r="L248" s="131" t="e">
        <f>L232/#REF!-1</f>
        <v>#REF!</v>
      </c>
      <c r="M248" s="131" t="e">
        <f>M232/#REF!-1</f>
        <v>#REF!</v>
      </c>
      <c r="N248" s="131" t="e">
        <f>N232/#REF!-1</f>
        <v>#REF!</v>
      </c>
      <c r="O248" s="131" t="e">
        <f>O232/#REF!-1</f>
        <v>#REF!</v>
      </c>
      <c r="P248" s="131" t="e">
        <f>P232/#REF!-1</f>
        <v>#REF!</v>
      </c>
      <c r="Q248" s="131" t="e">
        <f>Q232/#REF!-1</f>
        <v>#REF!</v>
      </c>
      <c r="R248" s="131" t="e">
        <f>R232/#REF!-1</f>
        <v>#REF!</v>
      </c>
      <c r="S248" s="131" t="e">
        <f>S232/#REF!-1</f>
        <v>#REF!</v>
      </c>
    </row>
    <row r="249" spans="1:19" hidden="1">
      <c r="F249" s="141"/>
    </row>
    <row r="250" spans="1:19" hidden="1">
      <c r="A250" s="133" t="s">
        <v>190</v>
      </c>
      <c r="B250" s="137">
        <f t="shared" ref="B250:S250" si="29">AVERAGE(B233:B235)</f>
        <v>866097.59676853882</v>
      </c>
      <c r="C250" s="137">
        <f t="shared" si="29"/>
        <v>237211.29333333333</v>
      </c>
      <c r="D250" s="139">
        <f t="shared" si="29"/>
        <v>145820.12</v>
      </c>
      <c r="E250" s="142">
        <f t="shared" si="29"/>
        <v>7422.0579951964801</v>
      </c>
      <c r="F250" s="139">
        <f t="shared" si="29"/>
        <v>91390.840000000011</v>
      </c>
      <c r="G250" s="142">
        <f t="shared" si="29"/>
        <v>31826.066666666669</v>
      </c>
      <c r="H250" s="142">
        <f t="shared" si="29"/>
        <v>59564.44</v>
      </c>
      <c r="I250" s="137">
        <f t="shared" si="29"/>
        <v>628886.63676853885</v>
      </c>
      <c r="J250" s="139">
        <f t="shared" si="29"/>
        <v>126997.53577809451</v>
      </c>
      <c r="K250" s="142">
        <f t="shared" si="29"/>
        <v>41599.164661863142</v>
      </c>
      <c r="L250" s="139">
        <f t="shared" si="29"/>
        <v>501888.10099044425</v>
      </c>
      <c r="M250" s="142">
        <f t="shared" si="29"/>
        <v>272369.86252067471</v>
      </c>
      <c r="N250" s="142">
        <f t="shared" si="29"/>
        <v>229518.23846976951</v>
      </c>
      <c r="O250" s="137">
        <f t="shared" si="29"/>
        <v>272818.65577809449</v>
      </c>
      <c r="P250" s="134">
        <f t="shared" si="29"/>
        <v>49020.889323726296</v>
      </c>
      <c r="Q250" s="137">
        <f t="shared" si="29"/>
        <v>593279.6076571109</v>
      </c>
      <c r="R250" s="134">
        <f t="shared" si="29"/>
        <v>304196.59585400805</v>
      </c>
      <c r="S250" s="134">
        <f t="shared" si="29"/>
        <v>289082.67846976948</v>
      </c>
    </row>
    <row r="251" spans="1:19" hidden="1">
      <c r="A251" s="135" t="s">
        <v>191</v>
      </c>
      <c r="B251" s="138">
        <f t="shared" ref="B251:S251" si="30">B232/B250-1</f>
        <v>0.51034589497381222</v>
      </c>
      <c r="C251" s="138">
        <f t="shared" si="30"/>
        <v>0.28525402697240887</v>
      </c>
      <c r="D251" s="140">
        <f t="shared" si="30"/>
        <v>0.24180298301770686</v>
      </c>
      <c r="E251" s="143">
        <f t="shared" si="30"/>
        <v>1.0282622434024091</v>
      </c>
      <c r="F251" s="140">
        <f t="shared" si="30"/>
        <v>0.35458772454657361</v>
      </c>
      <c r="G251" s="143">
        <f t="shared" si="30"/>
        <v>0.12494359969081925</v>
      </c>
      <c r="H251" s="143">
        <f t="shared" si="30"/>
        <v>0.47729719275460325</v>
      </c>
      <c r="I251" s="138">
        <f t="shared" si="30"/>
        <v>0.59524804833034639</v>
      </c>
      <c r="J251" s="140">
        <f t="shared" si="30"/>
        <v>-0.18616010208807188</v>
      </c>
      <c r="K251" s="143">
        <f t="shared" si="30"/>
        <v>0.72097277870659959</v>
      </c>
      <c r="L251" s="140">
        <f t="shared" si="30"/>
        <v>0.79297838820544064</v>
      </c>
      <c r="M251" s="143">
        <f t="shared" si="30"/>
        <v>1.159619315743162</v>
      </c>
      <c r="N251" s="143">
        <f t="shared" si="30"/>
        <v>0.35788469066882933</v>
      </c>
      <c r="O251" s="138">
        <f t="shared" si="30"/>
        <v>4.2580906871945379E-2</v>
      </c>
      <c r="P251" s="136">
        <f t="shared" si="30"/>
        <v>0.76750995739409245</v>
      </c>
      <c r="Q251" s="138">
        <f t="shared" si="30"/>
        <v>0.7254451613731725</v>
      </c>
      <c r="R251" s="136">
        <f t="shared" si="30"/>
        <v>1.0513633440705599</v>
      </c>
      <c r="S251" s="136">
        <f t="shared" si="30"/>
        <v>0.382489204690176</v>
      </c>
    </row>
    <row r="252" spans="1:19" hidden="1"/>
    <row r="253" spans="1:19" hidden="1"/>
    <row r="254" spans="1:19" hidden="1"/>
    <row r="255" spans="1:19" hidden="1"/>
    <row r="257" spans="2:17">
      <c r="D257" s="144"/>
      <c r="E257" s="144"/>
      <c r="F257" s="144"/>
      <c r="G257" s="144"/>
      <c r="H257" s="144"/>
    </row>
    <row r="258" spans="2:17">
      <c r="B258" s="412"/>
      <c r="C258" s="412"/>
      <c r="D258" s="412"/>
      <c r="E258" s="412"/>
      <c r="F258" s="412"/>
      <c r="G258" s="412"/>
      <c r="H258" s="412"/>
    </row>
    <row r="259" spans="2:17">
      <c r="G259" s="146"/>
      <c r="H259" s="146"/>
      <c r="I259" s="146"/>
      <c r="J259" s="146"/>
      <c r="K259" s="146"/>
      <c r="L259" s="146"/>
      <c r="M259" s="146"/>
      <c r="N259" s="146"/>
      <c r="O259" s="146"/>
      <c r="P259" s="146"/>
      <c r="Q259" s="146"/>
    </row>
    <row r="260" spans="2:17">
      <c r="B260" s="412"/>
      <c r="G260" s="146"/>
      <c r="H260" s="146"/>
      <c r="I260" s="146"/>
      <c r="J260" s="146"/>
      <c r="K260" s="146"/>
      <c r="L260" s="146"/>
      <c r="M260" s="146"/>
      <c r="N260" s="146"/>
      <c r="O260" s="146"/>
      <c r="P260" s="146"/>
      <c r="Q260" s="146"/>
    </row>
    <row r="261" spans="2:17">
      <c r="B261" s="412"/>
      <c r="G261" s="145"/>
      <c r="H261" s="145"/>
      <c r="I261" s="145"/>
      <c r="J261" s="145"/>
      <c r="K261" s="145"/>
      <c r="L261" s="145"/>
      <c r="M261" s="145"/>
      <c r="N261" s="145"/>
      <c r="O261" s="145"/>
      <c r="P261" s="145"/>
      <c r="Q261" s="145"/>
    </row>
    <row r="262" spans="2:17">
      <c r="B262" s="412"/>
      <c r="G262" s="145"/>
      <c r="H262" s="145"/>
      <c r="I262" s="145"/>
      <c r="J262" s="145"/>
      <c r="K262" s="145"/>
      <c r="L262" s="145"/>
      <c r="M262" s="145"/>
      <c r="N262" s="145"/>
      <c r="O262" s="145"/>
      <c r="P262" s="145"/>
      <c r="Q262" s="145"/>
    </row>
    <row r="263" spans="2:17">
      <c r="B263" s="412"/>
      <c r="G263" s="145"/>
      <c r="H263" s="145"/>
      <c r="I263" s="145"/>
      <c r="J263" s="145"/>
      <c r="K263" s="145"/>
      <c r="L263" s="145"/>
      <c r="M263" s="145"/>
      <c r="N263" s="145"/>
      <c r="O263" s="145"/>
      <c r="P263" s="145"/>
      <c r="Q263" s="145"/>
    </row>
    <row r="264" spans="2:17">
      <c r="B264" s="412"/>
      <c r="G264" s="146"/>
      <c r="H264" s="146"/>
      <c r="I264" s="146"/>
      <c r="J264" s="146"/>
      <c r="K264" s="146"/>
      <c r="L264" s="146"/>
      <c r="M264" s="146"/>
      <c r="N264" s="146"/>
      <c r="O264" s="146"/>
      <c r="P264" s="146"/>
      <c r="Q264" s="146"/>
    </row>
    <row r="265" spans="2:17">
      <c r="B265" s="412"/>
      <c r="G265" s="146"/>
      <c r="H265" s="146"/>
      <c r="I265" s="146"/>
      <c r="J265" s="146"/>
      <c r="K265" s="146"/>
      <c r="L265" s="146"/>
      <c r="M265" s="146"/>
      <c r="N265" s="146"/>
      <c r="O265" s="146"/>
      <c r="P265" s="146"/>
      <c r="Q265" s="146"/>
    </row>
    <row r="266" spans="2:17">
      <c r="B266" s="412"/>
    </row>
    <row r="267" spans="2:17">
      <c r="B267" s="412"/>
    </row>
    <row r="273" spans="6:13">
      <c r="F273" s="145"/>
      <c r="G273" s="145"/>
      <c r="H273" s="146"/>
      <c r="I273" s="145"/>
      <c r="J273" s="146"/>
      <c r="K273" s="145"/>
      <c r="L273" s="145"/>
      <c r="M273" s="146"/>
    </row>
    <row r="274" spans="6:13">
      <c r="F274" s="145"/>
      <c r="G274" s="145"/>
      <c r="H274" s="146"/>
      <c r="I274" s="145"/>
      <c r="J274" s="146"/>
      <c r="K274" s="145"/>
      <c r="L274" s="145"/>
      <c r="M274" s="146"/>
    </row>
    <row r="275" spans="6:13">
      <c r="F275" s="145"/>
      <c r="G275" s="145"/>
      <c r="H275" s="146"/>
      <c r="I275" s="145"/>
      <c r="J275" s="146"/>
      <c r="K275" s="145"/>
      <c r="L275" s="145"/>
      <c r="M275" s="146"/>
    </row>
    <row r="276" spans="6:13">
      <c r="F276" s="145"/>
      <c r="G276" s="145"/>
      <c r="H276" s="146"/>
      <c r="I276" s="145"/>
      <c r="J276" s="146"/>
      <c r="K276" s="145"/>
      <c r="L276" s="145"/>
      <c r="M276" s="146"/>
    </row>
    <row r="277" spans="6:13">
      <c r="F277" s="145"/>
      <c r="G277" s="145"/>
      <c r="H277" s="146"/>
      <c r="I277" s="145"/>
      <c r="J277" s="146"/>
      <c r="K277" s="145"/>
      <c r="L277" s="145"/>
      <c r="M277" s="146"/>
    </row>
    <row r="278" spans="6:13">
      <c r="F278" s="145"/>
      <c r="G278" s="145"/>
      <c r="H278" s="146"/>
      <c r="I278" s="145"/>
      <c r="J278" s="146"/>
      <c r="K278" s="145"/>
      <c r="L278" s="145"/>
      <c r="M278" s="146"/>
    </row>
    <row r="279" spans="6:13">
      <c r="F279" s="145"/>
      <c r="G279" s="145"/>
      <c r="H279" s="146"/>
      <c r="I279" s="145"/>
      <c r="J279" s="146"/>
      <c r="K279" s="145"/>
      <c r="L279" s="145"/>
      <c r="M279" s="146"/>
    </row>
    <row r="284" spans="6:13">
      <c r="F284" s="145"/>
      <c r="G284" s="145"/>
      <c r="H284" s="146"/>
      <c r="I284" s="145"/>
    </row>
    <row r="285" spans="6:13">
      <c r="F285" s="145"/>
      <c r="G285" s="145"/>
      <c r="H285" s="146"/>
      <c r="I285" s="145"/>
    </row>
    <row r="286" spans="6:13">
      <c r="F286" s="145"/>
      <c r="G286" s="145"/>
      <c r="H286" s="146"/>
      <c r="I286" s="145"/>
    </row>
    <row r="287" spans="6:13">
      <c r="F287" s="145"/>
      <c r="G287" s="145"/>
      <c r="H287" s="146"/>
      <c r="I287" s="145"/>
    </row>
    <row r="288" spans="6:13">
      <c r="F288" s="145"/>
      <c r="G288" s="145"/>
      <c r="H288" s="146"/>
      <c r="I288" s="145"/>
    </row>
    <row r="289" spans="6:10">
      <c r="F289" s="145"/>
      <c r="G289" s="145"/>
      <c r="H289" s="146"/>
      <c r="I289" s="145"/>
    </row>
    <row r="290" spans="6:10">
      <c r="F290" s="145"/>
      <c r="G290" s="145"/>
      <c r="H290" s="146"/>
      <c r="I290" s="145"/>
      <c r="J290" s="146"/>
    </row>
    <row r="291" spans="6:10">
      <c r="F291" s="145"/>
      <c r="G291" s="145"/>
      <c r="H291" s="146"/>
      <c r="I291" s="145"/>
      <c r="J291" s="146"/>
    </row>
    <row r="292" spans="6:10">
      <c r="F292" s="145"/>
      <c r="G292" s="145"/>
      <c r="H292" s="146"/>
      <c r="I292" s="145"/>
      <c r="J292" s="146"/>
    </row>
    <row r="293" spans="6:10">
      <c r="F293" s="145"/>
      <c r="G293" s="145"/>
      <c r="H293" s="146"/>
      <c r="I293" s="145"/>
      <c r="J293" s="146"/>
    </row>
  </sheetData>
  <mergeCells count="3">
    <mergeCell ref="U3:U5"/>
    <mergeCell ref="A1:U1"/>
    <mergeCell ref="A228:S228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2" orientation="landscape" r:id="rId1"/>
  <rowBreaks count="1" manualBreakCount="1">
    <brk id="237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7"/>
  <sheetViews>
    <sheetView workbookViewId="0">
      <pane ySplit="175" topLeftCell="A221" activePane="bottomLeft" state="frozen"/>
      <selection pane="bottomLeft" activeCell="J239" sqref="J239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512" t="s">
        <v>302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  <c r="T1" s="512"/>
      <c r="U1" s="512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09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10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11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t="17.25" hidden="1" thickTop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t="17.25" hidden="1" thickTop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t="17.25" hidden="1" thickTop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t="17.25" hidden="1" thickTop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t="17.25" hidden="1" thickTop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t="17.25" hidden="1" thickTop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t="17.25" hidden="1" thickTop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t="17.25" hidden="1" thickTop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t="17.25" hidden="1" thickTop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t="17.25" hidden="1" thickTop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t="17.25" hidden="1" thickTop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t="17.25" hidden="1" thickTop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t="17.25" hidden="1" thickTop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t="17.25" hidden="1" thickTop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t="17.25" hidden="1" thickTop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t="17.25" hidden="1" thickTop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t="17.25" hidden="1" thickTop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t="17.25" hidden="1" thickTop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t="17.25" hidden="1" thickTop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t="17.25" hidden="1" thickTop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t="17.25" hidden="1" thickTop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t="17.25" hidden="1" thickTop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t="17.25" hidden="1" thickTop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t="17.25" hidden="1" thickTop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t="17.25" hidden="1" thickTop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t="17.25" hidden="1" thickTop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t="17.25" hidden="1" thickTop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t="17.25" hidden="1" thickTop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t="17.25" hidden="1" thickTop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t="17.25" hidden="1" thickTop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t="17.25" hidden="1" thickTop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t="17.25" hidden="1" thickTop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t="17.25" hidden="1" thickTop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t="17.25" hidden="1" thickTop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t="17.25" hidden="1" thickTop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t="17.25" hidden="1" thickTop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t="17.25" hidden="1" thickTop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t="17.25" hidden="1" thickTop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t="17.25" hidden="1" thickTop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t="17.25" hidden="1" thickTop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t="17.25" hidden="1" thickTop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t="17.25" hidden="1" thickTop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t="17.25" hidden="1" thickTop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t="17.25" hidden="1" thickTop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t="17.25" hidden="1" thickTop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t="17.25" hidden="1" thickTop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t="17.25" hidden="1" thickTop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t="17.25" hidden="1" thickTop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t="17.25" hidden="1" thickTop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t="17.25" hidden="1" thickTop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t="17.25" hidden="1" thickTop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t="17.25" hidden="1" thickTop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t="17.25" hidden="1" thickTop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t="17.25" hidden="1" thickTop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t="17.25" hidden="1" thickTop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t="17.25" hidden="1" thickTop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t="17.25" hidden="1" thickTop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t="17.25" hidden="1" thickTop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t="17.25" hidden="1" thickTop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t="17.25" hidden="1" thickTop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t="17.25" hidden="1" thickTop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t="17.25" hidden="1" thickTop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t="17.25" hidden="1" thickTop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t="17.25" hidden="1" thickTop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t="17.25" hidden="1" thickTop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t="17.25" hidden="1" thickTop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t="17.25" hidden="1" thickTop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t="17.25" hidden="1" thickTop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t="17.25" hidden="1" thickTop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t="17.25" hidden="1" thickTop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t="17.25" hidden="1" thickTop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t="17.25" hidden="1" thickTop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t="17.25" hidden="1" thickTop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t="17.25" hidden="1" thickTop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t="17.25" hidden="1" thickTop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t="17.25" hidden="1" thickTop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t="17.25" hidden="1" thickTop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t="17.25" hidden="1" thickTop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t="17.25" hidden="1" thickTop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t="17.25" hidden="1" thickTop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t="17.25" hidden="1" thickTop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t="17.25" hidden="1" thickTop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t="17.25" hidden="1" thickTop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t="17.25" hidden="1" thickTop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t="17.25" hidden="1" thickTop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t="17.25" hidden="1" thickTop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t="17.25" hidden="1" thickTop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t="17.25" hidden="1" thickTop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t="17.25" hidden="1" thickTop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t="17.25" hidden="1" thickTop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t="17.25" hidden="1" thickTop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t="17.25" hidden="1" thickTop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t="17.25" hidden="1" thickTop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t="17.25" hidden="1" thickTop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t="17.25" hidden="1" thickTop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t="17.25" hidden="1" thickTop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t="17.25" hidden="1" thickTop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t="17.25" hidden="1" thickTop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t="17.25" hidden="1" thickTop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t="17.25" hidden="1" thickTop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t="17.25" hidden="1" thickTop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t="17.25" hidden="1" thickTop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t="17.25" hidden="1" thickTop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t="17.25" hidden="1" thickTop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t="17.25" hidden="1" thickTop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t="17.25" hidden="1" thickTop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t="17.25" hidden="1" thickTop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t="17.25" hidden="1" thickTop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t="17.25" hidden="1" thickTop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t="17.25" hidden="1" thickTop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t="17.25" hidden="1" thickTop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t="17.25" hidden="1" thickTop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t="17.25" hidden="1" thickTop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t="17.25" hidden="1" thickTop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t="17.25" hidden="1" thickTop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customHeight="1" thickTop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customHeight="1">
      <c r="A179" s="434" t="s">
        <v>272</v>
      </c>
      <c r="B179" s="435">
        <f>SUM(B176:B178)</f>
        <v>340638.39802315237</v>
      </c>
      <c r="C179" s="435">
        <f t="shared" ref="C179:S179" si="9">SUM(C176:C178)</f>
        <v>99456.2</v>
      </c>
      <c r="D179" s="435">
        <f t="shared" si="9"/>
        <v>54508.490000000005</v>
      </c>
      <c r="E179" s="435">
        <f t="shared" si="9"/>
        <v>4405.25</v>
      </c>
      <c r="F179" s="435">
        <f t="shared" si="9"/>
        <v>44947.71</v>
      </c>
      <c r="G179" s="435">
        <f t="shared" si="9"/>
        <v>21700.9</v>
      </c>
      <c r="H179" s="435">
        <f t="shared" si="9"/>
        <v>23247.81</v>
      </c>
      <c r="I179" s="435">
        <f t="shared" si="9"/>
        <v>241181.19802315236</v>
      </c>
      <c r="J179" s="435">
        <f t="shared" si="9"/>
        <v>57065.270907604157</v>
      </c>
      <c r="K179" s="435">
        <f t="shared" si="9"/>
        <v>8034.9</v>
      </c>
      <c r="L179" s="435">
        <f t="shared" si="9"/>
        <v>184115.9271155482</v>
      </c>
      <c r="M179" s="435">
        <f t="shared" si="9"/>
        <v>112602.1304445453</v>
      </c>
      <c r="N179" s="435">
        <f t="shared" si="9"/>
        <v>71513.7966710029</v>
      </c>
      <c r="O179" s="435">
        <f t="shared" si="9"/>
        <v>111573.76090760416</v>
      </c>
      <c r="P179" s="435">
        <f t="shared" si="9"/>
        <v>12440.15</v>
      </c>
      <c r="Q179" s="435">
        <f t="shared" si="9"/>
        <v>229064.63711554819</v>
      </c>
      <c r="R179" s="435">
        <f t="shared" si="9"/>
        <v>134303.03044454529</v>
      </c>
      <c r="S179" s="435">
        <f t="shared" si="9"/>
        <v>94761.606671002897</v>
      </c>
      <c r="T179" s="148"/>
      <c r="U179" s="147"/>
      <c r="Y179" s="150"/>
    </row>
    <row r="180" spans="1:25" s="156" customFormat="1" ht="18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7" customFormat="1" ht="19.5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6">
        <v>43091</v>
      </c>
      <c r="T182" s="361"/>
      <c r="U182" s="165"/>
      <c r="Y182" s="438"/>
    </row>
    <row r="183" spans="1:25" s="439" customFormat="1" ht="19.5" customHeight="1">
      <c r="A183" s="434" t="s">
        <v>273</v>
      </c>
      <c r="B183" s="435">
        <f>SUM(B180:B182)</f>
        <v>441234</v>
      </c>
      <c r="C183" s="435">
        <f t="shared" ref="C183:S183" si="10">SUM(C180:C182)</f>
        <v>119913</v>
      </c>
      <c r="D183" s="435">
        <f t="shared" si="10"/>
        <v>82633</v>
      </c>
      <c r="E183" s="435">
        <f t="shared" si="10"/>
        <v>1492</v>
      </c>
      <c r="F183" s="435">
        <f t="shared" si="10"/>
        <v>37279</v>
      </c>
      <c r="G183" s="435">
        <f t="shared" si="10"/>
        <v>9821</v>
      </c>
      <c r="H183" s="435">
        <f t="shared" si="10"/>
        <v>27458</v>
      </c>
      <c r="I183" s="435">
        <f t="shared" si="10"/>
        <v>321323</v>
      </c>
      <c r="J183" s="435">
        <f t="shared" si="10"/>
        <v>37881</v>
      </c>
      <c r="K183" s="435">
        <f t="shared" si="10"/>
        <v>18437</v>
      </c>
      <c r="L183" s="435">
        <f t="shared" si="10"/>
        <v>283442</v>
      </c>
      <c r="M183" s="435">
        <f t="shared" si="10"/>
        <v>167102</v>
      </c>
      <c r="N183" s="435">
        <f t="shared" si="10"/>
        <v>116340</v>
      </c>
      <c r="O183" s="435">
        <f t="shared" si="10"/>
        <v>120514.0789308355</v>
      </c>
      <c r="P183" s="435">
        <f t="shared" si="10"/>
        <v>19929.330000000002</v>
      </c>
      <c r="Q183" s="435">
        <f t="shared" si="10"/>
        <v>320720.63444291305</v>
      </c>
      <c r="R183" s="435">
        <f t="shared" si="10"/>
        <v>176922.814848323</v>
      </c>
      <c r="S183" s="435">
        <f t="shared" si="10"/>
        <v>143797.81959459005</v>
      </c>
      <c r="T183" s="148"/>
      <c r="U183" s="147"/>
      <c r="Y183" s="440"/>
    </row>
    <row r="184" spans="1:25" s="156" customFormat="1" ht="18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customHeight="1">
      <c r="A187" s="434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392">
        <f t="shared" si="11"/>
        <v>113094.57834392611</v>
      </c>
      <c r="T187" s="148"/>
      <c r="U187" s="147"/>
      <c r="Y187" s="150"/>
    </row>
    <row r="188" spans="1:25" s="156" customFormat="1" ht="18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customHeight="1">
      <c r="A191" s="434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392">
        <f t="shared" si="12"/>
        <v>147766</v>
      </c>
      <c r="T191" s="388"/>
      <c r="U191" s="389"/>
      <c r="Y191" s="391"/>
    </row>
    <row r="192" spans="1:25" s="156" customFormat="1" ht="18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customHeight="1">
      <c r="A196" s="434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392">
        <f t="shared" si="14"/>
        <v>107221.32031125929</v>
      </c>
      <c r="T196" s="172"/>
      <c r="U196" s="147"/>
      <c r="Y196" s="150"/>
    </row>
    <row r="197" spans="1:25" s="156" customFormat="1" ht="18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41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customHeight="1">
      <c r="A200" s="434" t="s">
        <v>275</v>
      </c>
      <c r="B200" s="442">
        <f>SUM(B197:B199)</f>
        <v>376163.68449638807</v>
      </c>
      <c r="C200" s="442">
        <f t="shared" ref="C200:S200" si="16">SUM(C197:C199)</f>
        <v>98940.81</v>
      </c>
      <c r="D200" s="442">
        <f t="shared" si="16"/>
        <v>57990.630000000005</v>
      </c>
      <c r="E200" s="442">
        <f t="shared" si="16"/>
        <v>1990.75</v>
      </c>
      <c r="F200" s="442">
        <f t="shared" si="16"/>
        <v>40950.18</v>
      </c>
      <c r="G200" s="442">
        <f t="shared" si="16"/>
        <v>18050.34</v>
      </c>
      <c r="H200" s="442">
        <f t="shared" si="16"/>
        <v>22899.84</v>
      </c>
      <c r="I200" s="442">
        <f t="shared" si="16"/>
        <v>277222.87449638802</v>
      </c>
      <c r="J200" s="442">
        <f t="shared" si="16"/>
        <v>36947.854750144281</v>
      </c>
      <c r="K200" s="442">
        <f t="shared" si="16"/>
        <v>17110.88</v>
      </c>
      <c r="L200" s="442">
        <f t="shared" si="16"/>
        <v>240274.01974624378</v>
      </c>
      <c r="M200" s="442">
        <f t="shared" si="16"/>
        <v>125147.27869344299</v>
      </c>
      <c r="N200" s="442">
        <f t="shared" si="16"/>
        <v>115127.74105280076</v>
      </c>
      <c r="O200" s="442">
        <f t="shared" si="16"/>
        <v>94939.484750144285</v>
      </c>
      <c r="P200" s="442">
        <f t="shared" si="16"/>
        <v>19100.63</v>
      </c>
      <c r="Q200" s="442">
        <f t="shared" si="16"/>
        <v>281224.19974624377</v>
      </c>
      <c r="R200" s="442">
        <f t="shared" si="16"/>
        <v>143197.61869344302</v>
      </c>
      <c r="S200" s="442">
        <f t="shared" si="16"/>
        <v>138026.58105280076</v>
      </c>
      <c r="T200" s="423"/>
      <c r="U200" s="392"/>
      <c r="Y200" s="150"/>
    </row>
    <row r="201" spans="1:25" s="149" customFormat="1" ht="18" customHeight="1">
      <c r="A201" s="426" t="s">
        <v>213</v>
      </c>
      <c r="B201" s="161">
        <f>C201+I201</f>
        <v>125385.9240058673</v>
      </c>
      <c r="C201" s="161">
        <v>27410.32</v>
      </c>
      <c r="D201" s="427">
        <v>15258.62</v>
      </c>
      <c r="E201" s="427">
        <v>110.38</v>
      </c>
      <c r="F201" s="161">
        <v>12151.7</v>
      </c>
      <c r="G201" s="427">
        <v>4358.1000000000004</v>
      </c>
      <c r="H201" s="427">
        <v>7793.6</v>
      </c>
      <c r="I201" s="161">
        <v>97975.604005867295</v>
      </c>
      <c r="J201" s="427">
        <v>33823.235223295844</v>
      </c>
      <c r="K201" s="427">
        <v>1482.41</v>
      </c>
      <c r="L201" s="427">
        <v>64152.368782571451</v>
      </c>
      <c r="M201" s="427">
        <v>29999.658918388057</v>
      </c>
      <c r="N201" s="427">
        <v>34152.709864183395</v>
      </c>
      <c r="O201" s="427">
        <v>49081.855223295846</v>
      </c>
      <c r="P201" s="427">
        <v>1592.79</v>
      </c>
      <c r="Q201" s="427">
        <v>76304.068782571456</v>
      </c>
      <c r="R201" s="427">
        <v>34357.758918388055</v>
      </c>
      <c r="S201" s="428">
        <v>41946.309864183393</v>
      </c>
      <c r="T201" s="352"/>
      <c r="U201" s="159"/>
      <c r="Y201" s="150"/>
    </row>
    <row r="202" spans="1:25" s="149" customFormat="1" ht="18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customHeight="1">
      <c r="A203" s="443" t="s">
        <v>215</v>
      </c>
      <c r="B203" s="444">
        <v>127234</v>
      </c>
      <c r="C203" s="444">
        <v>32259</v>
      </c>
      <c r="D203" s="445">
        <v>21097</v>
      </c>
      <c r="E203" s="445">
        <v>205</v>
      </c>
      <c r="F203" s="445">
        <v>11162</v>
      </c>
      <c r="G203" s="445">
        <v>6121</v>
      </c>
      <c r="H203" s="445">
        <v>5041</v>
      </c>
      <c r="I203" s="445">
        <v>94975</v>
      </c>
      <c r="J203" s="445">
        <v>20503</v>
      </c>
      <c r="K203" s="445">
        <v>17178</v>
      </c>
      <c r="L203" s="445">
        <v>74472</v>
      </c>
      <c r="M203" s="445">
        <v>44015</v>
      </c>
      <c r="N203" s="445">
        <v>30458</v>
      </c>
      <c r="O203" s="445">
        <v>41600</v>
      </c>
      <c r="P203" s="445">
        <v>17383</v>
      </c>
      <c r="Q203" s="445">
        <v>85635</v>
      </c>
      <c r="R203" s="445">
        <v>50136</v>
      </c>
      <c r="S203" s="446">
        <v>35499</v>
      </c>
      <c r="T203" s="352"/>
      <c r="U203" s="159"/>
      <c r="Y203" s="150"/>
    </row>
    <row r="204" spans="1:25" s="410" customFormat="1" ht="18" customHeight="1">
      <c r="A204" s="461" t="s">
        <v>284</v>
      </c>
      <c r="B204" s="462">
        <f>SUM(B201:B203)</f>
        <v>358297.56662591855</v>
      </c>
      <c r="C204" s="462">
        <f t="shared" ref="C204:U204" si="17">SUM(C201:C203)</f>
        <v>88335.540000000008</v>
      </c>
      <c r="D204" s="462">
        <f t="shared" si="17"/>
        <v>51218.47</v>
      </c>
      <c r="E204" s="462">
        <f t="shared" si="17"/>
        <v>569.41</v>
      </c>
      <c r="F204" s="462">
        <f t="shared" si="17"/>
        <v>37117.07</v>
      </c>
      <c r="G204" s="462">
        <f t="shared" si="17"/>
        <v>18894.57</v>
      </c>
      <c r="H204" s="462">
        <f t="shared" si="17"/>
        <v>18222.5</v>
      </c>
      <c r="I204" s="462">
        <f t="shared" si="17"/>
        <v>269962.02662591857</v>
      </c>
      <c r="J204" s="462">
        <f t="shared" si="17"/>
        <v>71463.565541066331</v>
      </c>
      <c r="K204" s="462">
        <f t="shared" si="17"/>
        <v>21516.29</v>
      </c>
      <c r="L204" s="462">
        <f t="shared" si="17"/>
        <v>198498.46108485223</v>
      </c>
      <c r="M204" s="462">
        <f t="shared" si="17"/>
        <v>111241.72349573544</v>
      </c>
      <c r="N204" s="462">
        <f t="shared" si="17"/>
        <v>87257.73758911679</v>
      </c>
      <c r="O204" s="462">
        <f t="shared" si="17"/>
        <v>122682.03554106633</v>
      </c>
      <c r="P204" s="462">
        <f t="shared" si="17"/>
        <v>22085.7</v>
      </c>
      <c r="Q204" s="462">
        <f t="shared" si="17"/>
        <v>235616.53108485223</v>
      </c>
      <c r="R204" s="462">
        <f t="shared" si="17"/>
        <v>130136.29349573544</v>
      </c>
      <c r="S204" s="462">
        <f t="shared" si="17"/>
        <v>105480.23758911679</v>
      </c>
      <c r="T204" s="462">
        <f t="shared" si="17"/>
        <v>0</v>
      </c>
      <c r="U204" s="462">
        <f t="shared" si="17"/>
        <v>0</v>
      </c>
      <c r="Y204" s="408"/>
    </row>
    <row r="205" spans="1:25" s="149" customFormat="1" ht="18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customHeight="1">
      <c r="A208" s="461" t="s">
        <v>292</v>
      </c>
      <c r="B208" s="478">
        <f>SUM(B205:B207)</f>
        <v>472760.46324823919</v>
      </c>
      <c r="C208" s="478">
        <f t="shared" ref="C208:U208" si="18">SUM(C205:C207)</f>
        <v>162674.65</v>
      </c>
      <c r="D208" s="478">
        <f t="shared" si="18"/>
        <v>89814.5</v>
      </c>
      <c r="E208" s="478">
        <f t="shared" si="18"/>
        <v>2912.49</v>
      </c>
      <c r="F208" s="478">
        <f t="shared" si="18"/>
        <v>72859.149999999994</v>
      </c>
      <c r="G208" s="478">
        <f t="shared" si="18"/>
        <v>39671.160000000003</v>
      </c>
      <c r="H208" s="478">
        <f t="shared" si="18"/>
        <v>33186.99</v>
      </c>
      <c r="I208" s="478">
        <f t="shared" si="18"/>
        <v>310086.81324823922</v>
      </c>
      <c r="J208" s="478">
        <f t="shared" si="18"/>
        <v>37589.814779655004</v>
      </c>
      <c r="K208" s="478">
        <f t="shared" si="18"/>
        <v>24150.57</v>
      </c>
      <c r="L208" s="478">
        <f t="shared" si="18"/>
        <v>272497.99846858421</v>
      </c>
      <c r="M208" s="478">
        <f t="shared" si="18"/>
        <v>140009.93771629242</v>
      </c>
      <c r="N208" s="478">
        <f t="shared" si="18"/>
        <v>132487.06075229179</v>
      </c>
      <c r="O208" s="478">
        <f t="shared" si="18"/>
        <v>127404.314779655</v>
      </c>
      <c r="P208" s="478">
        <f t="shared" si="18"/>
        <v>27063.06</v>
      </c>
      <c r="Q208" s="478">
        <f t="shared" si="18"/>
        <v>345356.14846858417</v>
      </c>
      <c r="R208" s="478">
        <f t="shared" si="18"/>
        <v>179682.09771629242</v>
      </c>
      <c r="S208" s="478">
        <f t="shared" si="18"/>
        <v>165674.05075229181</v>
      </c>
      <c r="T208" s="478">
        <f t="shared" si="18"/>
        <v>0</v>
      </c>
      <c r="U208" s="478">
        <f t="shared" si="18"/>
        <v>0</v>
      </c>
      <c r="Y208" s="355"/>
    </row>
    <row r="209" spans="1:25" s="354" customFormat="1" ht="18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customHeight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customHeight="1">
      <c r="A213" s="425" t="s">
        <v>276</v>
      </c>
      <c r="B213" s="447">
        <f>SUM(B210:B212)</f>
        <v>340326.01951071143</v>
      </c>
      <c r="C213" s="447">
        <f t="shared" ref="C213:S213" si="20">SUM(C210:C212)</f>
        <v>96163.33</v>
      </c>
      <c r="D213" s="447">
        <f t="shared" si="20"/>
        <v>63609.16</v>
      </c>
      <c r="E213" s="447">
        <f t="shared" si="20"/>
        <v>4330.55</v>
      </c>
      <c r="F213" s="447">
        <f t="shared" si="20"/>
        <v>32554.17</v>
      </c>
      <c r="G213" s="447">
        <f t="shared" si="20"/>
        <v>11361.69</v>
      </c>
      <c r="H213" s="447">
        <f t="shared" si="20"/>
        <v>21192.48</v>
      </c>
      <c r="I213" s="447">
        <f t="shared" si="20"/>
        <v>244163.68951071144</v>
      </c>
      <c r="J213" s="447">
        <f t="shared" si="20"/>
        <v>60068.087003426597</v>
      </c>
      <c r="K213" s="447">
        <f t="shared" si="20"/>
        <v>17301.400000000001</v>
      </c>
      <c r="L213" s="447">
        <f t="shared" si="20"/>
        <v>184095.60250728484</v>
      </c>
      <c r="M213" s="447">
        <f t="shared" si="20"/>
        <v>108045.72376842932</v>
      </c>
      <c r="N213" s="447">
        <f t="shared" si="20"/>
        <v>76049.878738855507</v>
      </c>
      <c r="O213" s="447">
        <f t="shared" si="20"/>
        <v>123677.2470034266</v>
      </c>
      <c r="P213" s="447">
        <f t="shared" si="20"/>
        <v>21629.95</v>
      </c>
      <c r="Q213" s="447">
        <f t="shared" si="20"/>
        <v>216649.77250728483</v>
      </c>
      <c r="R213" s="447">
        <f t="shared" si="20"/>
        <v>119408.41376842932</v>
      </c>
      <c r="S213" s="447">
        <f t="shared" si="20"/>
        <v>97241.358738855517</v>
      </c>
      <c r="T213" s="398"/>
      <c r="U213" s="399"/>
      <c r="V213" s="479">
        <f>(B213-B196)/B196*100</f>
        <v>0.67170290320704762</v>
      </c>
      <c r="W213" s="479">
        <f>(C213-C196)/C196*100</f>
        <v>30.840977931690212</v>
      </c>
      <c r="Y213" s="355"/>
    </row>
    <row r="214" spans="1:25" s="453" customFormat="1" ht="18" customHeight="1">
      <c r="A214" s="448" t="s">
        <v>223</v>
      </c>
      <c r="B214" s="449">
        <v>140188</v>
      </c>
      <c r="C214" s="450">
        <v>28746</v>
      </c>
      <c r="D214" s="450">
        <v>19652</v>
      </c>
      <c r="E214" s="450">
        <v>345</v>
      </c>
      <c r="F214" s="450">
        <v>9094</v>
      </c>
      <c r="G214" s="450">
        <v>2403</v>
      </c>
      <c r="H214" s="450">
        <v>6691</v>
      </c>
      <c r="I214" s="450">
        <v>111442</v>
      </c>
      <c r="J214" s="450">
        <v>10456</v>
      </c>
      <c r="K214" s="450">
        <v>6071</v>
      </c>
      <c r="L214" s="450">
        <v>100985</v>
      </c>
      <c r="M214" s="450">
        <v>61146</v>
      </c>
      <c r="N214" s="450">
        <v>39839</v>
      </c>
      <c r="O214" s="450">
        <v>30108</v>
      </c>
      <c r="P214" s="450">
        <v>6416</v>
      </c>
      <c r="Q214" s="450">
        <v>110080</v>
      </c>
      <c r="R214" s="450">
        <v>63549</v>
      </c>
      <c r="S214" s="451">
        <v>46531</v>
      </c>
      <c r="T214" s="452"/>
      <c r="U214" s="449"/>
      <c r="V214" s="480"/>
      <c r="Y214" s="454"/>
    </row>
    <row r="215" spans="1:25" s="390" customFormat="1" ht="18" customHeight="1">
      <c r="A215" s="455" t="s">
        <v>224</v>
      </c>
      <c r="B215" s="456">
        <v>111384</v>
      </c>
      <c r="C215" s="457">
        <v>25130</v>
      </c>
      <c r="D215" s="457">
        <v>16376</v>
      </c>
      <c r="E215" s="457">
        <v>398</v>
      </c>
      <c r="F215" s="457">
        <v>8753</v>
      </c>
      <c r="G215" s="457">
        <v>2211</v>
      </c>
      <c r="H215" s="457">
        <v>6542</v>
      </c>
      <c r="I215" s="457">
        <v>86254</v>
      </c>
      <c r="J215" s="457">
        <v>11872</v>
      </c>
      <c r="K215" s="457">
        <v>3100</v>
      </c>
      <c r="L215" s="457">
        <v>74382</v>
      </c>
      <c r="M215" s="457">
        <v>42691</v>
      </c>
      <c r="N215" s="457">
        <v>31691</v>
      </c>
      <c r="O215" s="457">
        <v>28248</v>
      </c>
      <c r="P215" s="457">
        <v>3498</v>
      </c>
      <c r="Q215" s="457">
        <v>83136</v>
      </c>
      <c r="R215" s="457">
        <v>44902</v>
      </c>
      <c r="S215" s="458">
        <v>38233</v>
      </c>
      <c r="T215" s="459"/>
      <c r="U215" s="456"/>
      <c r="V215" s="481"/>
      <c r="Y215" s="391"/>
    </row>
    <row r="216" spans="1:25" s="390" customFormat="1" ht="18" customHeight="1">
      <c r="A216" s="455" t="s">
        <v>225</v>
      </c>
      <c r="B216" s="456">
        <v>128926.25406726528</v>
      </c>
      <c r="C216" s="457">
        <v>34546</v>
      </c>
      <c r="D216" s="457">
        <v>23066.1</v>
      </c>
      <c r="E216" s="457">
        <v>537.94000000000005</v>
      </c>
      <c r="F216" s="457">
        <v>11479.9</v>
      </c>
      <c r="G216" s="457">
        <v>2237.1999999999998</v>
      </c>
      <c r="H216" s="457">
        <v>9242.7000000000007</v>
      </c>
      <c r="I216" s="457">
        <v>94380.254067265283</v>
      </c>
      <c r="J216" s="457">
        <v>12010.710843488983</v>
      </c>
      <c r="K216" s="457">
        <v>8318.85</v>
      </c>
      <c r="L216" s="457">
        <v>82369.543223776302</v>
      </c>
      <c r="M216" s="457">
        <v>41087.409653282397</v>
      </c>
      <c r="N216" s="457">
        <v>41282.133570493897</v>
      </c>
      <c r="O216" s="457">
        <v>35076.810843488987</v>
      </c>
      <c r="P216" s="457">
        <v>8856.7900000000009</v>
      </c>
      <c r="Q216" s="457">
        <v>93849.443223776296</v>
      </c>
      <c r="R216" s="457">
        <v>43324.609653282401</v>
      </c>
      <c r="S216" s="458">
        <v>50524.833570493895</v>
      </c>
      <c r="T216" s="459"/>
      <c r="U216" s="456"/>
      <c r="V216" s="481"/>
      <c r="Y216" s="391"/>
    </row>
    <row r="217" spans="1:25" s="410" customFormat="1" ht="18" customHeight="1">
      <c r="A217" s="425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417">
        <f t="shared" si="21"/>
        <v>135288.83357049391</v>
      </c>
      <c r="T217" s="411"/>
      <c r="U217" s="409"/>
      <c r="V217" s="479">
        <f>(B217-B200)/B200*100</f>
        <v>1.1523094199485013</v>
      </c>
      <c r="W217" s="479">
        <f>(C217-C200)/C200*100</f>
        <v>-10.631416904713028</v>
      </c>
      <c r="Y217" s="408"/>
    </row>
    <row r="218" spans="1:25" s="158" customFormat="1" ht="18" customHeight="1">
      <c r="A218" s="430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31">
        <v>45678.273339117135</v>
      </c>
      <c r="T218" s="411"/>
      <c r="U218" s="409"/>
      <c r="V218" s="482"/>
      <c r="Y218" s="174"/>
    </row>
    <row r="219" spans="1:25" s="158" customFormat="1" ht="18" customHeight="1">
      <c r="A219" s="432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33">
        <v>30636.430807665191</v>
      </c>
      <c r="T219" s="411"/>
      <c r="U219" s="409"/>
      <c r="V219" s="482"/>
      <c r="Y219" s="174"/>
    </row>
    <row r="220" spans="1:25" s="156" customFormat="1" ht="18" customHeight="1">
      <c r="A220" s="432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33">
        <v>42764</v>
      </c>
      <c r="T220" s="376"/>
      <c r="U220" s="377"/>
      <c r="V220" s="483"/>
      <c r="Y220" s="163"/>
    </row>
    <row r="221" spans="1:25" s="410" customFormat="1" ht="18" customHeight="1">
      <c r="A221" s="425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417">
        <f t="shared" si="22"/>
        <v>119078.70414678233</v>
      </c>
      <c r="T221" s="460"/>
      <c r="U221" s="417"/>
      <c r="V221" s="479">
        <f>(B221-B204)/B204*100</f>
        <v>-3.4249725539719287</v>
      </c>
      <c r="W221" s="479">
        <f>(C221-C204)/C204*100</f>
        <v>5.9413459180755464</v>
      </c>
      <c r="Y221" s="408"/>
    </row>
    <row r="222" spans="1:25" s="476" customFormat="1" ht="18" customHeight="1">
      <c r="A222" s="430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399">
        <v>50160.152057298903</v>
      </c>
      <c r="T222" s="475"/>
      <c r="U222" s="474"/>
      <c r="V222" s="484"/>
      <c r="Y222" s="477"/>
    </row>
    <row r="223" spans="1:25" s="476" customFormat="1" ht="18" customHeight="1">
      <c r="A223" s="430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399">
        <v>53938</v>
      </c>
      <c r="T223" s="475"/>
      <c r="U223" s="474"/>
      <c r="V223" s="484"/>
      <c r="Y223" s="477"/>
    </row>
    <row r="224" spans="1:25" s="476" customFormat="1" ht="18" customHeight="1">
      <c r="A224" s="430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399">
        <v>55543.404405860369</v>
      </c>
      <c r="T224" s="475"/>
      <c r="U224" s="474"/>
      <c r="V224" s="484"/>
      <c r="Y224" s="477"/>
    </row>
    <row r="225" spans="1:25" s="476" customFormat="1" ht="18" customHeight="1">
      <c r="A225" s="425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417">
        <f t="shared" si="23"/>
        <v>159641.55646315927</v>
      </c>
      <c r="T225" s="475"/>
      <c r="U225" s="474"/>
      <c r="V225" s="479">
        <f>(B225-B208)/B208*100</f>
        <v>25.53963972633797</v>
      </c>
      <c r="W225" s="479">
        <f>(C225-C208)/C208*100</f>
        <v>24.495629773907609</v>
      </c>
      <c r="Y225" s="477"/>
    </row>
    <row r="226" spans="1:25" s="158" customFormat="1" ht="18" customHeight="1">
      <c r="A226" s="432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409">
        <v>35292.241936476101</v>
      </c>
      <c r="T226" s="411"/>
      <c r="U226" s="409"/>
      <c r="V226" s="483"/>
      <c r="W226" s="483"/>
      <c r="Y226" s="174"/>
    </row>
    <row r="227" spans="1:25" s="158" customFormat="1" ht="18" customHeight="1">
      <c r="A227" s="432" t="s">
        <v>297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409">
        <v>47737.327469684627</v>
      </c>
      <c r="T227" s="411"/>
      <c r="U227" s="409"/>
      <c r="V227" s="483"/>
      <c r="W227" s="483"/>
      <c r="Y227" s="174"/>
    </row>
    <row r="228" spans="1:25" s="158" customFormat="1" ht="18" customHeight="1">
      <c r="A228" s="432" t="s">
        <v>298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409">
        <v>49489.506628632851</v>
      </c>
      <c r="T228" s="411"/>
      <c r="U228" s="409"/>
      <c r="V228" s="483"/>
      <c r="W228" s="483"/>
      <c r="Y228" s="174"/>
    </row>
    <row r="229" spans="1:25" s="476" customFormat="1" ht="18" customHeight="1">
      <c r="A229" s="425" t="s">
        <v>299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417">
        <f t="shared" si="24"/>
        <v>132519.07603479357</v>
      </c>
      <c r="T229" s="475"/>
      <c r="U229" s="474"/>
      <c r="V229" s="479"/>
      <c r="W229" s="479"/>
      <c r="Y229" s="477"/>
    </row>
    <row r="230" spans="1:25" s="158" customFormat="1" ht="18" customHeight="1">
      <c r="A230" s="432" t="s">
        <v>303</v>
      </c>
      <c r="B230" s="159">
        <v>96269.756505826706</v>
      </c>
      <c r="C230" s="488">
        <v>24012.86</v>
      </c>
      <c r="D230" s="488">
        <v>15447.48</v>
      </c>
      <c r="E230" s="488">
        <v>1357.69</v>
      </c>
      <c r="F230" s="488">
        <v>8565.3799999999992</v>
      </c>
      <c r="G230" s="488">
        <v>2156.36</v>
      </c>
      <c r="H230" s="488">
        <v>6409.02</v>
      </c>
      <c r="I230" s="488">
        <v>72256.896505826706</v>
      </c>
      <c r="J230" s="488">
        <v>4197.1797522618936</v>
      </c>
      <c r="K230" s="488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9">
        <v>24829.428707454434</v>
      </c>
      <c r="T230" s="411"/>
      <c r="U230" s="409"/>
      <c r="V230" s="483"/>
      <c r="W230" s="483"/>
      <c r="Y230" s="174"/>
    </row>
    <row r="231" spans="1:25" s="158" customFormat="1" ht="18" customHeight="1">
      <c r="A231" s="432" t="s">
        <v>304</v>
      </c>
      <c r="B231" s="495">
        <v>153019.22476222855</v>
      </c>
      <c r="C231" s="496">
        <v>28120.44</v>
      </c>
      <c r="D231" s="496">
        <v>18857.5</v>
      </c>
      <c r="E231" s="496">
        <v>3271.77</v>
      </c>
      <c r="F231" s="496">
        <v>9262.94</v>
      </c>
      <c r="G231" s="496">
        <v>2130.4299999999998</v>
      </c>
      <c r="H231" s="496">
        <v>7132.51</v>
      </c>
      <c r="I231" s="496">
        <v>124898.78476222856</v>
      </c>
      <c r="J231" s="496">
        <v>8766.7843607673203</v>
      </c>
      <c r="K231" s="496">
        <v>6299.64</v>
      </c>
      <c r="L231" s="497">
        <v>116132.00040146124</v>
      </c>
      <c r="M231" s="497">
        <v>88818.199825997348</v>
      </c>
      <c r="N231" s="497">
        <v>27313.80057546388</v>
      </c>
      <c r="O231" s="497">
        <v>27624.284360767324</v>
      </c>
      <c r="P231" s="497">
        <v>9571.41</v>
      </c>
      <c r="Q231" s="497">
        <v>125394.94040146124</v>
      </c>
      <c r="R231" s="497">
        <v>90948.629825997356</v>
      </c>
      <c r="S231" s="498">
        <v>34446.310575463882</v>
      </c>
      <c r="T231" s="411"/>
      <c r="U231" s="409"/>
      <c r="V231" s="483"/>
      <c r="W231" s="483"/>
      <c r="Y231" s="174"/>
    </row>
    <row r="232" spans="1:25" s="156" customFormat="1" ht="18" customHeight="1">
      <c r="A232" s="432" t="s">
        <v>305</v>
      </c>
      <c r="B232" s="495">
        <v>214570.34888169545</v>
      </c>
      <c r="C232" s="496">
        <v>57032.15</v>
      </c>
      <c r="D232" s="496">
        <v>35430.339999999997</v>
      </c>
      <c r="E232" s="496">
        <v>1301.96</v>
      </c>
      <c r="F232" s="496">
        <v>21601.81</v>
      </c>
      <c r="G232" s="496">
        <v>3131.04</v>
      </c>
      <c r="H232" s="496">
        <v>18470.77</v>
      </c>
      <c r="I232" s="496">
        <v>157538.19888169543</v>
      </c>
      <c r="J232" s="496">
        <v>10989.82408578954</v>
      </c>
      <c r="K232" s="496">
        <v>9127.68</v>
      </c>
      <c r="L232" s="497">
        <v>146548.3747959059</v>
      </c>
      <c r="M232" s="497">
        <v>88023.824362438216</v>
      </c>
      <c r="N232" s="497">
        <v>58524.550433467703</v>
      </c>
      <c r="O232" s="497">
        <v>46420.16408578954</v>
      </c>
      <c r="P232" s="497">
        <v>10429.64</v>
      </c>
      <c r="Q232" s="497">
        <v>168150.18479590592</v>
      </c>
      <c r="R232" s="497">
        <v>91154.864362438209</v>
      </c>
      <c r="S232" s="503">
        <v>76995.320433467699</v>
      </c>
      <c r="T232" s="376"/>
      <c r="U232" s="377"/>
      <c r="V232" s="483"/>
      <c r="W232" s="483"/>
      <c r="Y232" s="163"/>
    </row>
    <row r="233" spans="1:25" s="158" customFormat="1" ht="18" customHeight="1">
      <c r="A233" s="425" t="s">
        <v>306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417">
        <f t="shared" si="25"/>
        <v>136271.05971638602</v>
      </c>
      <c r="T233" s="417">
        <f t="shared" si="25"/>
        <v>0</v>
      </c>
      <c r="U233" s="417">
        <f t="shared" si="25"/>
        <v>0</v>
      </c>
      <c r="V233" s="483"/>
      <c r="W233" s="483"/>
      <c r="Y233" s="174"/>
    </row>
    <row r="234" spans="1:25" s="158" customFormat="1" ht="18" customHeight="1">
      <c r="A234" s="432" t="s">
        <v>307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377">
        <v>41573.739898073574</v>
      </c>
      <c r="T234" s="409"/>
      <c r="U234" s="409"/>
      <c r="V234" s="483"/>
      <c r="W234" s="483"/>
      <c r="Y234" s="174"/>
    </row>
    <row r="235" spans="1:25" s="158" customFormat="1" ht="18" customHeight="1">
      <c r="A235" s="432" t="s">
        <v>308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377">
        <v>33981.590920009206</v>
      </c>
      <c r="T235" s="409"/>
      <c r="U235" s="409"/>
      <c r="V235" s="483"/>
      <c r="W235" s="483"/>
      <c r="Y235" s="174"/>
    </row>
    <row r="236" spans="1:25" s="158" customFormat="1" ht="18" customHeight="1">
      <c r="A236" s="432" t="s">
        <v>310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377">
        <v>55308.215678115172</v>
      </c>
      <c r="T236" s="409"/>
      <c r="U236" s="409"/>
      <c r="V236" s="483"/>
      <c r="W236" s="483"/>
      <c r="Y236" s="174"/>
    </row>
    <row r="237" spans="1:25" s="410" customFormat="1" ht="18" customHeight="1">
      <c r="A237" s="425" t="s">
        <v>315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417">
        <f t="shared" si="26"/>
        <v>130863.54649619796</v>
      </c>
      <c r="T237" s="417"/>
      <c r="U237" s="417"/>
      <c r="V237" s="508"/>
      <c r="W237" s="508"/>
      <c r="Y237" s="408"/>
    </row>
    <row r="238" spans="1:25" s="181" customFormat="1" ht="18" customHeight="1">
      <c r="A238" s="362" t="s">
        <v>278</v>
      </c>
      <c r="B238" s="363">
        <f>(B237-B233)/B233*100</f>
        <v>3.6786378261474546</v>
      </c>
      <c r="C238" s="363">
        <f t="shared" ref="C238:S238" si="27">(C237-C233)/C233*100</f>
        <v>-13.316255280402373</v>
      </c>
      <c r="D238" s="363">
        <f t="shared" si="27"/>
        <v>-24.2236215450076</v>
      </c>
      <c r="E238" s="363">
        <f t="shared" si="27"/>
        <v>-50.757660054422047</v>
      </c>
      <c r="F238" s="363">
        <f t="shared" si="27"/>
        <v>5.9742892047274454</v>
      </c>
      <c r="G238" s="363">
        <f t="shared" si="27"/>
        <v>128.33807191591072</v>
      </c>
      <c r="H238" s="363">
        <f t="shared" si="27"/>
        <v>-22.379616584875198</v>
      </c>
      <c r="I238" s="363">
        <f t="shared" si="27"/>
        <v>8.9092190611412043</v>
      </c>
      <c r="J238" s="363">
        <f t="shared" si="27"/>
        <v>107.30768851256175</v>
      </c>
      <c r="K238" s="363">
        <f t="shared" si="27"/>
        <v>132.94303914426976</v>
      </c>
      <c r="L238" s="363">
        <f t="shared" si="27"/>
        <v>1.7827286425652158</v>
      </c>
      <c r="M238" s="363">
        <f t="shared" si="27"/>
        <v>1.8277363220192064</v>
      </c>
      <c r="N238" s="363">
        <f t="shared" si="27"/>
        <v>1.6849584481828925</v>
      </c>
      <c r="O238" s="363">
        <f t="shared" si="27"/>
        <v>9.4054011151942127</v>
      </c>
      <c r="P238" s="363">
        <f t="shared" si="27"/>
        <v>84.957149400179716</v>
      </c>
      <c r="Q238" s="363">
        <f t="shared" si="27"/>
        <v>2.2292091211890108</v>
      </c>
      <c r="R238" s="363">
        <f t="shared" si="27"/>
        <v>5.8398591261932911</v>
      </c>
      <c r="S238" s="363">
        <f t="shared" si="27"/>
        <v>-3.9682036900883011</v>
      </c>
      <c r="T238" s="363" t="e">
        <f t="shared" ref="T238:U238" si="28">(T233-T229)/T229*100</f>
        <v>#DIV/0!</v>
      </c>
      <c r="U238" s="363" t="e">
        <f t="shared" si="28"/>
        <v>#DIV/0!</v>
      </c>
    </row>
    <row r="239" spans="1:25" s="182" customFormat="1" ht="18" customHeight="1">
      <c r="A239" s="298" t="s">
        <v>300</v>
      </c>
      <c r="B239" s="418">
        <f>(B237-B221)/B221*100</f>
        <v>38.984663588091664</v>
      </c>
      <c r="C239" s="418">
        <f t="shared" ref="C239:S239" si="29">(C237-C221)/C221*100</f>
        <v>1.1164745715767617</v>
      </c>
      <c r="D239" s="418">
        <f t="shared" si="29"/>
        <v>11.330946998506269</v>
      </c>
      <c r="E239" s="418">
        <f t="shared" si="29"/>
        <v>63.111003711763267</v>
      </c>
      <c r="F239" s="418">
        <f t="shared" si="29"/>
        <v>-9.396008079939012</v>
      </c>
      <c r="G239" s="418">
        <f t="shared" si="29"/>
        <v>-20.619522528518008</v>
      </c>
      <c r="H239" s="418">
        <f t="shared" si="29"/>
        <v>0.26757582996527007</v>
      </c>
      <c r="I239" s="418">
        <f t="shared" si="29"/>
        <v>53.022936572517445</v>
      </c>
      <c r="J239" s="418">
        <f t="shared" si="29"/>
        <v>-18.949686531681067</v>
      </c>
      <c r="K239" s="418">
        <f t="shared" si="29"/>
        <v>197.85190686662546</v>
      </c>
      <c r="L239" s="418">
        <f t="shared" si="29"/>
        <v>76.089924747575864</v>
      </c>
      <c r="M239" s="418">
        <f t="shared" si="29"/>
        <v>138.05774196890727</v>
      </c>
      <c r="N239" s="418">
        <f t="shared" si="29"/>
        <v>12.427266286778714</v>
      </c>
      <c r="O239" s="418">
        <f t="shared" si="29"/>
        <v>-5.73227669234097</v>
      </c>
      <c r="P239" s="418">
        <f t="shared" si="29"/>
        <v>181.670091913525</v>
      </c>
      <c r="Q239" s="418">
        <f t="shared" si="29"/>
        <v>59.475214966009119</v>
      </c>
      <c r="R239" s="418">
        <f t="shared" si="29"/>
        <v>109.41665461956849</v>
      </c>
      <c r="S239" s="418">
        <f t="shared" si="29"/>
        <v>9.8966834026754675</v>
      </c>
      <c r="T239" s="418" t="e">
        <f t="shared" ref="T239:U239" si="30">(T233-T217)/T217*100</f>
        <v>#DIV/0!</v>
      </c>
      <c r="U239" s="418" t="e">
        <f t="shared" si="30"/>
        <v>#DIV/0!</v>
      </c>
    </row>
    <row r="240" spans="1:25" s="181" customFormat="1" ht="18" customHeight="1" thickBot="1">
      <c r="A240" s="299" t="s">
        <v>301</v>
      </c>
      <c r="B240" s="422">
        <f>(B237-B204)/B204*100</f>
        <v>34.224477005969312</v>
      </c>
      <c r="C240" s="422">
        <f t="shared" ref="C240:S240" si="31">(C237-C204)/C204*100</f>
        <v>7.1241541060370368</v>
      </c>
      <c r="D240" s="422">
        <f t="shared" si="31"/>
        <v>3.1715707243890736</v>
      </c>
      <c r="E240" s="422">
        <f t="shared" si="31"/>
        <v>412.94673433905268</v>
      </c>
      <c r="F240" s="422">
        <f t="shared" si="31"/>
        <v>12.578390481791809</v>
      </c>
      <c r="G240" s="422">
        <f t="shared" si="31"/>
        <v>-10.356626268816916</v>
      </c>
      <c r="H240" s="422">
        <f t="shared" si="31"/>
        <v>36.359281108519689</v>
      </c>
      <c r="I240" s="422">
        <f t="shared" si="31"/>
        <v>43.092100676823947</v>
      </c>
      <c r="J240" s="422">
        <f t="shared" si="31"/>
        <v>-30.51278053341726</v>
      </c>
      <c r="K240" s="422">
        <f t="shared" si="31"/>
        <v>81.616254475097705</v>
      </c>
      <c r="L240" s="422">
        <f t="shared" si="31"/>
        <v>69.591385476125012</v>
      </c>
      <c r="M240" s="422">
        <f t="shared" si="31"/>
        <v>107.31503123037358</v>
      </c>
      <c r="N240" s="422">
        <f t="shared" si="31"/>
        <v>21.496934742232785</v>
      </c>
      <c r="O240" s="422">
        <f t="shared" si="31"/>
        <v>-16.449915283762138</v>
      </c>
      <c r="P240" s="422">
        <f t="shared" si="31"/>
        <v>90.158564138786659</v>
      </c>
      <c r="Q240" s="422">
        <f t="shared" si="31"/>
        <v>60.60931232635248</v>
      </c>
      <c r="R240" s="422">
        <f t="shared" si="31"/>
        <v>90.230209541431421</v>
      </c>
      <c r="S240" s="422">
        <f t="shared" si="31"/>
        <v>24.064516242329891</v>
      </c>
      <c r="T240" s="424" t="e">
        <f>(T215-T181)/T181*100</f>
        <v>#DIV/0!</v>
      </c>
      <c r="U240" s="422" t="e">
        <f>(U215-U181)/U181*100</f>
        <v>#DIV/0!</v>
      </c>
    </row>
    <row r="241" spans="1:21" s="181" customFormat="1" ht="5.25" customHeight="1">
      <c r="A241" s="184"/>
      <c r="B241" s="185"/>
      <c r="C241" s="185"/>
      <c r="D241" s="185"/>
      <c r="E241" s="185"/>
      <c r="F241" s="185"/>
      <c r="G241" s="185"/>
      <c r="H241" s="185"/>
      <c r="I241" s="185"/>
      <c r="J241" s="185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</row>
    <row r="242" spans="1:21" s="186" customFormat="1" ht="22.5" hidden="1" customHeight="1">
      <c r="A242" s="513" t="s">
        <v>279</v>
      </c>
      <c r="B242" s="513"/>
      <c r="C242" s="513"/>
      <c r="D242" s="513"/>
      <c r="E242" s="513"/>
      <c r="F242" s="513"/>
      <c r="G242" s="513"/>
      <c r="H242" s="513"/>
      <c r="I242" s="513"/>
      <c r="J242" s="513"/>
      <c r="K242" s="513"/>
      <c r="L242" s="513"/>
      <c r="M242" s="513"/>
      <c r="N242" s="513"/>
      <c r="O242" s="513"/>
      <c r="P242" s="513"/>
      <c r="Q242" s="513"/>
      <c r="R242" s="513"/>
      <c r="S242" s="513"/>
      <c r="U242" s="187"/>
    </row>
    <row r="243" spans="1:21" s="188" customFormat="1" ht="11.25" hidden="1" customHeight="1">
      <c r="A243" s="5" t="s">
        <v>229</v>
      </c>
      <c r="B243" s="6" t="s">
        <v>0</v>
      </c>
      <c r="C243" s="302" t="s">
        <v>1</v>
      </c>
      <c r="D243" s="302"/>
      <c r="E243" s="302"/>
      <c r="F243" s="302"/>
      <c r="G243" s="302"/>
      <c r="H243" s="303"/>
      <c r="I243" s="313" t="s">
        <v>2</v>
      </c>
      <c r="J243" s="313"/>
      <c r="K243" s="313"/>
      <c r="L243" s="313"/>
      <c r="M243" s="313"/>
      <c r="N243" s="341"/>
      <c r="O243" s="325" t="s">
        <v>3</v>
      </c>
      <c r="P243" s="325"/>
      <c r="Q243" s="326" t="s">
        <v>4</v>
      </c>
      <c r="R243" s="325"/>
      <c r="S243" s="327"/>
      <c r="U243" s="189"/>
    </row>
    <row r="244" spans="1:21" s="188" customFormat="1" ht="11.25" hidden="1" customHeight="1">
      <c r="A244" s="7"/>
      <c r="B244" s="8"/>
      <c r="C244" s="336"/>
      <c r="D244" s="305" t="s">
        <v>3</v>
      </c>
      <c r="E244" s="306"/>
      <c r="F244" s="305" t="s">
        <v>4</v>
      </c>
      <c r="G244" s="302"/>
      <c r="H244" s="303"/>
      <c r="I244" s="315"/>
      <c r="J244" s="316" t="s">
        <v>3</v>
      </c>
      <c r="K244" s="317"/>
      <c r="L244" s="318" t="s">
        <v>4</v>
      </c>
      <c r="M244" s="313"/>
      <c r="N244" s="314"/>
      <c r="O244" s="343"/>
      <c r="P244" s="344"/>
      <c r="Q244" s="345"/>
      <c r="R244" s="343"/>
      <c r="S244" s="346"/>
      <c r="U244" s="189"/>
    </row>
    <row r="245" spans="1:21" s="190" customFormat="1" ht="11.25" hidden="1" customHeight="1" thickBot="1">
      <c r="A245" s="7"/>
      <c r="B245" s="8"/>
      <c r="C245" s="336"/>
      <c r="D245" s="337"/>
      <c r="E245" s="338" t="s">
        <v>230</v>
      </c>
      <c r="F245" s="339"/>
      <c r="G245" s="340" t="s">
        <v>5</v>
      </c>
      <c r="H245" s="303" t="s">
        <v>6</v>
      </c>
      <c r="I245" s="315"/>
      <c r="J245" s="334"/>
      <c r="K245" s="318" t="s">
        <v>230</v>
      </c>
      <c r="L245" s="342"/>
      <c r="M245" s="335" t="s">
        <v>5</v>
      </c>
      <c r="N245" s="314" t="s">
        <v>6</v>
      </c>
      <c r="O245" s="346"/>
      <c r="P245" s="326" t="s">
        <v>230</v>
      </c>
      <c r="Q245" s="345"/>
      <c r="R245" s="347" t="s">
        <v>5</v>
      </c>
      <c r="S245" s="327" t="s">
        <v>6</v>
      </c>
      <c r="U245" s="191"/>
    </row>
    <row r="246" spans="1:21" ht="18" hidden="1" thickTop="1">
      <c r="A246" s="192" t="s">
        <v>280</v>
      </c>
      <c r="B246" s="419">
        <f t="shared" ref="B246:U246" si="32">SUM(B210:B216)</f>
        <v>1061150.293088688</v>
      </c>
      <c r="C246" s="419">
        <f t="shared" si="32"/>
        <v>280748.66000000003</v>
      </c>
      <c r="D246" s="419">
        <f t="shared" si="32"/>
        <v>186312.42</v>
      </c>
      <c r="E246" s="419">
        <f t="shared" si="32"/>
        <v>9942.0400000000009</v>
      </c>
      <c r="F246" s="419">
        <f t="shared" si="32"/>
        <v>94435.239999999991</v>
      </c>
      <c r="G246" s="419">
        <f t="shared" si="32"/>
        <v>29574.58</v>
      </c>
      <c r="H246" s="419">
        <f t="shared" si="32"/>
        <v>64860.66</v>
      </c>
      <c r="I246" s="419">
        <f t="shared" si="32"/>
        <v>780403.63308868825</v>
      </c>
      <c r="J246" s="419">
        <f t="shared" si="32"/>
        <v>154474.88485034218</v>
      </c>
      <c r="K246" s="419">
        <f t="shared" si="32"/>
        <v>52092.65</v>
      </c>
      <c r="L246" s="419">
        <f t="shared" si="32"/>
        <v>625927.74823834596</v>
      </c>
      <c r="M246" s="419">
        <f t="shared" si="32"/>
        <v>361015.85719014099</v>
      </c>
      <c r="N246" s="419">
        <f t="shared" si="32"/>
        <v>264911.89104820491</v>
      </c>
      <c r="O246" s="419">
        <f t="shared" si="32"/>
        <v>340787.30485034222</v>
      </c>
      <c r="P246" s="419">
        <f t="shared" si="32"/>
        <v>62030.69</v>
      </c>
      <c r="Q246" s="419">
        <f t="shared" si="32"/>
        <v>720364.98823834595</v>
      </c>
      <c r="R246" s="419">
        <f t="shared" si="32"/>
        <v>390592.437190141</v>
      </c>
      <c r="S246" s="419">
        <f t="shared" si="32"/>
        <v>329771.55104820494</v>
      </c>
      <c r="T246" s="419">
        <f t="shared" si="32"/>
        <v>0</v>
      </c>
      <c r="U246" s="419">
        <f t="shared" si="32"/>
        <v>0</v>
      </c>
    </row>
    <row r="247" spans="1:21" ht="17.25" hidden="1">
      <c r="A247" s="348" t="s">
        <v>281</v>
      </c>
      <c r="B247" s="420">
        <f t="shared" ref="B247:U247" si="33">SUM(B193:B199)</f>
        <v>1052274.2690921908</v>
      </c>
      <c r="C247" s="420">
        <f t="shared" si="33"/>
        <v>245933.49</v>
      </c>
      <c r="D247" s="420">
        <f t="shared" si="33"/>
        <v>158633.23000000001</v>
      </c>
      <c r="E247" s="420">
        <f t="shared" si="33"/>
        <v>5262.47</v>
      </c>
      <c r="F247" s="420">
        <f t="shared" si="33"/>
        <v>87300.260000000009</v>
      </c>
      <c r="G247" s="420">
        <f t="shared" si="33"/>
        <v>26662.34</v>
      </c>
      <c r="H247" s="420">
        <f t="shared" si="33"/>
        <v>60635.92</v>
      </c>
      <c r="I247" s="420">
        <f t="shared" si="33"/>
        <v>806342.77909219079</v>
      </c>
      <c r="J247" s="420">
        <f t="shared" si="33"/>
        <v>174090.29120572755</v>
      </c>
      <c r="K247" s="420">
        <f t="shared" si="33"/>
        <v>44673.759999999995</v>
      </c>
      <c r="L247" s="420">
        <f t="shared" si="33"/>
        <v>632251.48788646329</v>
      </c>
      <c r="M247" s="420">
        <f t="shared" si="33"/>
        <v>340418.18621114391</v>
      </c>
      <c r="N247" s="420">
        <f t="shared" si="33"/>
        <v>291834.30167531938</v>
      </c>
      <c r="O247" s="420">
        <f t="shared" si="33"/>
        <v>332724.52120572753</v>
      </c>
      <c r="P247" s="420">
        <f t="shared" si="33"/>
        <v>49935.229999999996</v>
      </c>
      <c r="Q247" s="420">
        <f t="shared" si="33"/>
        <v>719549.7478864633</v>
      </c>
      <c r="R247" s="420">
        <f t="shared" si="33"/>
        <v>367080.52621114394</v>
      </c>
      <c r="S247" s="420">
        <f t="shared" si="33"/>
        <v>352469.22167531936</v>
      </c>
      <c r="T247" s="420">
        <f t="shared" si="33"/>
        <v>122942.35924653233</v>
      </c>
      <c r="U247" s="420">
        <f t="shared" si="33"/>
        <v>20218.484750144282</v>
      </c>
    </row>
    <row r="248" spans="1:21" ht="17.25" hidden="1">
      <c r="A248" s="348" t="s">
        <v>282</v>
      </c>
      <c r="B248" s="421">
        <f t="shared" ref="B248:U248" si="34">SUM(B176:B182)</f>
        <v>1122510.7960463047</v>
      </c>
      <c r="C248" s="421">
        <f t="shared" si="34"/>
        <v>318825.40000000002</v>
      </c>
      <c r="D248" s="421">
        <f t="shared" si="34"/>
        <v>191649.98</v>
      </c>
      <c r="E248" s="421">
        <f t="shared" si="34"/>
        <v>10302.5</v>
      </c>
      <c r="F248" s="421">
        <f t="shared" si="34"/>
        <v>127174.42</v>
      </c>
      <c r="G248" s="421">
        <f t="shared" si="34"/>
        <v>53222.8</v>
      </c>
      <c r="H248" s="421">
        <f t="shared" si="34"/>
        <v>73953.62</v>
      </c>
      <c r="I248" s="421">
        <f t="shared" si="34"/>
        <v>803685.39604630473</v>
      </c>
      <c r="J248" s="421">
        <f t="shared" si="34"/>
        <v>152011.54181520833</v>
      </c>
      <c r="K248" s="421">
        <f t="shared" si="34"/>
        <v>34506.800000000003</v>
      </c>
      <c r="L248" s="421">
        <f t="shared" si="34"/>
        <v>651673.85423109634</v>
      </c>
      <c r="M248" s="421">
        <f t="shared" si="34"/>
        <v>392306.2608890906</v>
      </c>
      <c r="N248" s="421">
        <f t="shared" si="34"/>
        <v>259367.5933420058</v>
      </c>
      <c r="O248" s="421">
        <f t="shared" si="34"/>
        <v>343661.60074604378</v>
      </c>
      <c r="P248" s="421">
        <f t="shared" si="34"/>
        <v>44809.63</v>
      </c>
      <c r="Q248" s="421">
        <f t="shared" si="34"/>
        <v>778849.90867400949</v>
      </c>
      <c r="R248" s="421">
        <f t="shared" si="34"/>
        <v>445528.87573741359</v>
      </c>
      <c r="S248" s="421">
        <f t="shared" si="34"/>
        <v>333321.03293659585</v>
      </c>
      <c r="T248" s="421">
        <f t="shared" si="34"/>
        <v>32261.136029994068</v>
      </c>
      <c r="U248" s="421">
        <f t="shared" si="34"/>
        <v>0</v>
      </c>
    </row>
    <row r="249" spans="1:21" ht="17.25" hidden="1">
      <c r="A249" s="348" t="s">
        <v>193</v>
      </c>
      <c r="B249" s="421">
        <f t="shared" ref="B249:S249" si="35">SUM(B124:B130)</f>
        <v>458926</v>
      </c>
      <c r="C249" s="421">
        <f t="shared" si="35"/>
        <v>172692</v>
      </c>
      <c r="D249" s="421">
        <f t="shared" si="35"/>
        <v>107762</v>
      </c>
      <c r="E249" s="421">
        <f t="shared" si="35"/>
        <v>10668</v>
      </c>
      <c r="F249" s="421">
        <f t="shared" si="35"/>
        <v>64930</v>
      </c>
      <c r="G249" s="421">
        <f t="shared" si="35"/>
        <v>14677</v>
      </c>
      <c r="H249" s="421">
        <f t="shared" si="35"/>
        <v>50253</v>
      </c>
      <c r="I249" s="421">
        <f t="shared" si="35"/>
        <v>286233</v>
      </c>
      <c r="J249" s="421">
        <f t="shared" si="35"/>
        <v>48335</v>
      </c>
      <c r="K249" s="421">
        <f t="shared" si="35"/>
        <v>24478</v>
      </c>
      <c r="L249" s="421">
        <f t="shared" si="35"/>
        <v>237898</v>
      </c>
      <c r="M249" s="421">
        <f t="shared" si="35"/>
        <v>123239</v>
      </c>
      <c r="N249" s="421">
        <f t="shared" si="35"/>
        <v>114657</v>
      </c>
      <c r="O249" s="421">
        <f t="shared" si="35"/>
        <v>156098</v>
      </c>
      <c r="P249" s="421">
        <f t="shared" si="35"/>
        <v>35148</v>
      </c>
      <c r="Q249" s="421">
        <f t="shared" si="35"/>
        <v>302828</v>
      </c>
      <c r="R249" s="421">
        <f t="shared" si="35"/>
        <v>137917</v>
      </c>
      <c r="S249" s="421">
        <f t="shared" si="35"/>
        <v>164911</v>
      </c>
      <c r="T249" s="127"/>
      <c r="U249" s="89"/>
    </row>
    <row r="250" spans="1:21" ht="17.25" hidden="1">
      <c r="A250" s="349" t="s">
        <v>161</v>
      </c>
      <c r="B250" s="196">
        <f>100*(B246/B247-1)</f>
        <v>0.8435086039074946</v>
      </c>
      <c r="C250" s="196">
        <f t="shared" ref="C250:U250" si="36">100*(C246/C247-1)</f>
        <v>14.156335519818807</v>
      </c>
      <c r="D250" s="196">
        <f t="shared" si="36"/>
        <v>17.448544671252051</v>
      </c>
      <c r="E250" s="196">
        <f t="shared" si="36"/>
        <v>88.923452295214986</v>
      </c>
      <c r="F250" s="196">
        <f t="shared" si="36"/>
        <v>8.1729195308238189</v>
      </c>
      <c r="G250" s="196">
        <f t="shared" si="36"/>
        <v>10.922672203565043</v>
      </c>
      <c r="H250" s="196">
        <f t="shared" si="36"/>
        <v>6.9673883071288634</v>
      </c>
      <c r="I250" s="196">
        <f t="shared" si="36"/>
        <v>-3.2168882361302664</v>
      </c>
      <c r="J250" s="196">
        <f t="shared" si="36"/>
        <v>-11.267375233582255</v>
      </c>
      <c r="K250" s="196">
        <f t="shared" si="36"/>
        <v>16.606817962043063</v>
      </c>
      <c r="L250" s="196">
        <f t="shared" si="36"/>
        <v>-1.0001937155192486</v>
      </c>
      <c r="M250" s="196">
        <f t="shared" si="36"/>
        <v>6.0506964120363937</v>
      </c>
      <c r="N250" s="196">
        <f t="shared" si="36"/>
        <v>-9.2252385934628816</v>
      </c>
      <c r="O250" s="196">
        <f t="shared" si="36"/>
        <v>2.4232610254864229</v>
      </c>
      <c r="P250" s="196">
        <f t="shared" si="36"/>
        <v>24.222297564264771</v>
      </c>
      <c r="Q250" s="196">
        <f t="shared" si="36"/>
        <v>0.1132986779965206</v>
      </c>
      <c r="R250" s="196">
        <f t="shared" si="36"/>
        <v>6.4051098601381806</v>
      </c>
      <c r="S250" s="196">
        <f t="shared" si="36"/>
        <v>-6.4396177683913152</v>
      </c>
      <c r="T250" s="128">
        <f t="shared" si="36"/>
        <v>-100</v>
      </c>
      <c r="U250" s="103">
        <f t="shared" si="36"/>
        <v>-100</v>
      </c>
    </row>
    <row r="251" spans="1:21" ht="17.25" hidden="1">
      <c r="A251" s="348" t="s">
        <v>162</v>
      </c>
      <c r="B251" s="197">
        <f>100*(B246/B248-1)</f>
        <v>-5.4663619426859817</v>
      </c>
      <c r="C251" s="197">
        <f t="shared" ref="C251:U251" si="37">100*(C246/C248-1)</f>
        <v>-11.942818859476056</v>
      </c>
      <c r="D251" s="197">
        <f t="shared" si="37"/>
        <v>-2.7850563824739272</v>
      </c>
      <c r="E251" s="197">
        <f t="shared" si="37"/>
        <v>-3.498762436301861</v>
      </c>
      <c r="F251" s="197">
        <f t="shared" si="37"/>
        <v>-25.743526095892566</v>
      </c>
      <c r="G251" s="197">
        <f t="shared" si="37"/>
        <v>-44.432498853874655</v>
      </c>
      <c r="H251" s="197">
        <f t="shared" si="37"/>
        <v>-12.295490065259806</v>
      </c>
      <c r="I251" s="197">
        <f t="shared" si="37"/>
        <v>-2.8968752041719448</v>
      </c>
      <c r="J251" s="197">
        <f t="shared" si="37"/>
        <v>1.6204973686329671</v>
      </c>
      <c r="K251" s="197">
        <f t="shared" si="37"/>
        <v>50.963433294307194</v>
      </c>
      <c r="L251" s="197">
        <f t="shared" si="37"/>
        <v>-3.9507655287364551</v>
      </c>
      <c r="M251" s="197">
        <f t="shared" si="37"/>
        <v>-7.9760143587909171</v>
      </c>
      <c r="N251" s="197">
        <f t="shared" si="37"/>
        <v>2.1376216028994532</v>
      </c>
      <c r="O251" s="197">
        <f t="shared" si="37"/>
        <v>-0.8363738891577821</v>
      </c>
      <c r="P251" s="197">
        <f t="shared" si="37"/>
        <v>38.431604992051938</v>
      </c>
      <c r="Q251" s="197">
        <f t="shared" si="37"/>
        <v>-7.5091387678575927</v>
      </c>
      <c r="R251" s="197">
        <f t="shared" si="37"/>
        <v>-12.330612343890168</v>
      </c>
      <c r="S251" s="197">
        <f t="shared" si="37"/>
        <v>-1.0648838619992218</v>
      </c>
      <c r="T251" s="129">
        <f t="shared" si="37"/>
        <v>-100</v>
      </c>
      <c r="U251" s="102" t="e">
        <f t="shared" si="37"/>
        <v>#DIV/0!</v>
      </c>
    </row>
    <row r="252" spans="1:21" hidden="1">
      <c r="A252" t="s">
        <v>194</v>
      </c>
      <c r="B252" s="102">
        <f t="shared" ref="B252:S252" si="38">100*(B246/B249-1)</f>
        <v>131.22470574530274</v>
      </c>
      <c r="C252" s="102">
        <f t="shared" si="38"/>
        <v>62.57189678734396</v>
      </c>
      <c r="D252" s="102">
        <f t="shared" si="38"/>
        <v>72.89250385107924</v>
      </c>
      <c r="E252" s="102">
        <f t="shared" si="38"/>
        <v>-6.8050243719534942</v>
      </c>
      <c r="F252" s="102">
        <f t="shared" si="38"/>
        <v>45.441614045895577</v>
      </c>
      <c r="G252" s="102">
        <f t="shared" si="38"/>
        <v>101.50289568712951</v>
      </c>
      <c r="H252" s="102">
        <f t="shared" si="38"/>
        <v>29.068234732254794</v>
      </c>
      <c r="I252" s="102">
        <f t="shared" si="38"/>
        <v>172.64628225560585</v>
      </c>
      <c r="J252" s="102">
        <f t="shared" si="38"/>
        <v>219.59218961485917</v>
      </c>
      <c r="K252" s="102">
        <f t="shared" si="38"/>
        <v>112.81415965356646</v>
      </c>
      <c r="L252" s="102">
        <f t="shared" si="38"/>
        <v>163.10761260638844</v>
      </c>
      <c r="M252" s="102">
        <f t="shared" si="38"/>
        <v>192.93961910607922</v>
      </c>
      <c r="N252" s="102">
        <f t="shared" si="38"/>
        <v>131.04728978449191</v>
      </c>
      <c r="O252" s="102">
        <f t="shared" si="38"/>
        <v>118.31625315528846</v>
      </c>
      <c r="P252" s="102">
        <f t="shared" si="38"/>
        <v>76.484266530101294</v>
      </c>
      <c r="Q252" s="102">
        <f t="shared" si="38"/>
        <v>137.87925430883075</v>
      </c>
      <c r="R252" s="102">
        <f t="shared" si="38"/>
        <v>183.20833341077676</v>
      </c>
      <c r="S252" s="102">
        <f t="shared" si="38"/>
        <v>99.969408376763795</v>
      </c>
      <c r="T252" s="122"/>
      <c r="U252" s="121" t="s">
        <v>171</v>
      </c>
    </row>
    <row r="253" spans="1:21" s="118" customFormat="1" hidden="1">
      <c r="A253" s="118" t="s">
        <v>170</v>
      </c>
      <c r="T253" s="130"/>
      <c r="U253" s="119"/>
    </row>
    <row r="254" spans="1:21" hidden="1">
      <c r="A254" s="118" t="s">
        <v>181</v>
      </c>
      <c r="B254" s="131" t="e">
        <f>B246/#REF!-1</f>
        <v>#REF!</v>
      </c>
      <c r="C254" s="131" t="e">
        <f>C246/#REF!-1</f>
        <v>#REF!</v>
      </c>
      <c r="D254" s="131" t="e">
        <f>D246/#REF!-1</f>
        <v>#REF!</v>
      </c>
      <c r="E254" s="131" t="e">
        <f>E246/#REF!-1</f>
        <v>#REF!</v>
      </c>
      <c r="F254" s="131" t="e">
        <f>F246/#REF!-1</f>
        <v>#REF!</v>
      </c>
      <c r="G254" s="131" t="e">
        <f>G246/#REF!-1</f>
        <v>#REF!</v>
      </c>
      <c r="H254" s="131" t="e">
        <f>H246/#REF!-1</f>
        <v>#REF!</v>
      </c>
      <c r="I254" s="131" t="e">
        <f>I246/#REF!-1</f>
        <v>#REF!</v>
      </c>
      <c r="J254" s="131" t="e">
        <f>J246/#REF!-1</f>
        <v>#REF!</v>
      </c>
      <c r="K254" s="131" t="e">
        <f>K246/#REF!-1</f>
        <v>#REF!</v>
      </c>
      <c r="L254" s="131" t="e">
        <f>L246/#REF!-1</f>
        <v>#REF!</v>
      </c>
      <c r="M254" s="131" t="e">
        <f>M246/#REF!-1</f>
        <v>#REF!</v>
      </c>
      <c r="N254" s="131" t="e">
        <f>N246/#REF!-1</f>
        <v>#REF!</v>
      </c>
      <c r="O254" s="131" t="e">
        <f>O246/#REF!-1</f>
        <v>#REF!</v>
      </c>
      <c r="P254" s="131" t="e">
        <f>P246/#REF!-1</f>
        <v>#REF!</v>
      </c>
      <c r="Q254" s="131" t="e">
        <f>Q246/#REF!-1</f>
        <v>#REF!</v>
      </c>
      <c r="R254" s="131" t="e">
        <f>R246/#REF!-1</f>
        <v>#REF!</v>
      </c>
      <c r="S254" s="131" t="e">
        <f>S246/#REF!-1</f>
        <v>#REF!</v>
      </c>
      <c r="T254" s="122"/>
      <c r="U254" s="104"/>
    </row>
    <row r="255" spans="1:21" hidden="1">
      <c r="A255" s="118" t="s">
        <v>182</v>
      </c>
      <c r="B255" s="131" t="e">
        <f>B246/#REF!-1</f>
        <v>#REF!</v>
      </c>
      <c r="C255" s="131" t="e">
        <f>C246/#REF!-1</f>
        <v>#REF!</v>
      </c>
      <c r="D255" s="131" t="e">
        <f>D246/#REF!-1</f>
        <v>#REF!</v>
      </c>
      <c r="E255" s="131" t="e">
        <f>E246/#REF!-1</f>
        <v>#REF!</v>
      </c>
      <c r="F255" s="131" t="e">
        <f>F246/#REF!-1</f>
        <v>#REF!</v>
      </c>
      <c r="G255" s="131" t="e">
        <f>G246/#REF!-1</f>
        <v>#REF!</v>
      </c>
      <c r="H255" s="131" t="e">
        <f>H246/#REF!-1</f>
        <v>#REF!</v>
      </c>
      <c r="I255" s="131" t="e">
        <f>I246/#REF!-1</f>
        <v>#REF!</v>
      </c>
      <c r="J255" s="131" t="e">
        <f>J246/#REF!-1</f>
        <v>#REF!</v>
      </c>
      <c r="K255" s="131" t="e">
        <f>K246/#REF!-1</f>
        <v>#REF!</v>
      </c>
      <c r="L255" s="131" t="e">
        <f>L246/#REF!-1</f>
        <v>#REF!</v>
      </c>
      <c r="M255" s="131" t="e">
        <f>M246/#REF!-1</f>
        <v>#REF!</v>
      </c>
      <c r="N255" s="131" t="e">
        <f>N246/#REF!-1</f>
        <v>#REF!</v>
      </c>
      <c r="O255" s="131" t="e">
        <f>O246/#REF!-1</f>
        <v>#REF!</v>
      </c>
      <c r="P255" s="131" t="e">
        <f>P246/#REF!-1</f>
        <v>#REF!</v>
      </c>
      <c r="Q255" s="131" t="e">
        <f>Q246/#REF!-1</f>
        <v>#REF!</v>
      </c>
      <c r="R255" s="131" t="e">
        <f>R246/#REF!-1</f>
        <v>#REF!</v>
      </c>
      <c r="S255" s="131" t="e">
        <f>S246/#REF!-1</f>
        <v>#REF!</v>
      </c>
      <c r="T255" s="122"/>
      <c r="U255" s="104"/>
    </row>
    <row r="256" spans="1:21" hidden="1">
      <c r="A256" s="118" t="s">
        <v>183</v>
      </c>
      <c r="B256" s="131" t="e">
        <f>B246/#REF!-1</f>
        <v>#REF!</v>
      </c>
      <c r="C256" s="131" t="e">
        <f>C246/#REF!-1</f>
        <v>#REF!</v>
      </c>
      <c r="D256" s="131" t="e">
        <f>D246/#REF!-1</f>
        <v>#REF!</v>
      </c>
      <c r="E256" s="131" t="e">
        <f>E246/#REF!-1</f>
        <v>#REF!</v>
      </c>
      <c r="F256" s="131" t="e">
        <f>F246/#REF!-1</f>
        <v>#REF!</v>
      </c>
      <c r="G256" s="131" t="e">
        <f>G246/#REF!-1</f>
        <v>#REF!</v>
      </c>
      <c r="H256" s="131" t="e">
        <f>H246/#REF!-1</f>
        <v>#REF!</v>
      </c>
      <c r="I256" s="131" t="e">
        <f>I246/#REF!-1</f>
        <v>#REF!</v>
      </c>
      <c r="J256" s="131" t="e">
        <f>J246/#REF!-1</f>
        <v>#REF!</v>
      </c>
      <c r="K256" s="131" t="e">
        <f>K246/#REF!-1</f>
        <v>#REF!</v>
      </c>
      <c r="L256" s="131" t="e">
        <f>L246/#REF!-1</f>
        <v>#REF!</v>
      </c>
      <c r="M256" s="131" t="e">
        <f>M246/#REF!-1</f>
        <v>#REF!</v>
      </c>
      <c r="N256" s="131" t="e">
        <f>N246/#REF!-1</f>
        <v>#REF!</v>
      </c>
      <c r="O256" s="131" t="e">
        <f>O246/#REF!-1</f>
        <v>#REF!</v>
      </c>
      <c r="P256" s="131" t="e">
        <f>P246/#REF!-1</f>
        <v>#REF!</v>
      </c>
      <c r="Q256" s="131" t="e">
        <f>Q246/#REF!-1</f>
        <v>#REF!</v>
      </c>
      <c r="R256" s="131" t="e">
        <f>R246/#REF!-1</f>
        <v>#REF!</v>
      </c>
      <c r="S256" s="131" t="e">
        <f>S246/#REF!-1</f>
        <v>#REF!</v>
      </c>
      <c r="T256" s="122"/>
      <c r="U256" s="104"/>
    </row>
    <row r="257" spans="1:21" hidden="1">
      <c r="A257" s="118" t="s">
        <v>184</v>
      </c>
      <c r="B257" s="131" t="e">
        <f>B246/#REF!-1</f>
        <v>#REF!</v>
      </c>
      <c r="C257" s="131" t="e">
        <f>C246/#REF!-1</f>
        <v>#REF!</v>
      </c>
      <c r="D257" s="131" t="e">
        <f>D246/#REF!-1</f>
        <v>#REF!</v>
      </c>
      <c r="E257" s="131" t="e">
        <f>E246/#REF!-1</f>
        <v>#REF!</v>
      </c>
      <c r="F257" s="131" t="e">
        <f>F246/#REF!-1</f>
        <v>#REF!</v>
      </c>
      <c r="G257" s="131" t="e">
        <f>G246/#REF!-1</f>
        <v>#REF!</v>
      </c>
      <c r="H257" s="131" t="e">
        <f>H246/#REF!-1</f>
        <v>#REF!</v>
      </c>
      <c r="I257" s="131" t="e">
        <f>I246/#REF!-1</f>
        <v>#REF!</v>
      </c>
      <c r="J257" s="131" t="e">
        <f>J246/#REF!-1</f>
        <v>#REF!</v>
      </c>
      <c r="K257" s="131" t="e">
        <f>K246/#REF!-1</f>
        <v>#REF!</v>
      </c>
      <c r="L257" s="131" t="e">
        <f>L246/#REF!-1</f>
        <v>#REF!</v>
      </c>
      <c r="M257" s="131" t="e">
        <f>M246/#REF!-1</f>
        <v>#REF!</v>
      </c>
      <c r="N257" s="131" t="e">
        <f>N246/#REF!-1</f>
        <v>#REF!</v>
      </c>
      <c r="O257" s="131" t="e">
        <f>O246/#REF!-1</f>
        <v>#REF!</v>
      </c>
      <c r="P257" s="131" t="e">
        <f>P246/#REF!-1</f>
        <v>#REF!</v>
      </c>
      <c r="Q257" s="131" t="e">
        <f>Q246/#REF!-1</f>
        <v>#REF!</v>
      </c>
      <c r="R257" s="131" t="e">
        <f>R246/#REF!-1</f>
        <v>#REF!</v>
      </c>
      <c r="S257" s="131" t="e">
        <f>S246/#REF!-1</f>
        <v>#REF!</v>
      </c>
      <c r="T257" s="122"/>
      <c r="U257" s="104"/>
    </row>
    <row r="258" spans="1:21" hidden="1">
      <c r="A258" s="118" t="s">
        <v>185</v>
      </c>
      <c r="B258" s="131" t="e">
        <f>B246/#REF!-1</f>
        <v>#REF!</v>
      </c>
      <c r="C258" s="131" t="e">
        <f>C246/#REF!-1</f>
        <v>#REF!</v>
      </c>
      <c r="D258" s="131" t="e">
        <f>D246/#REF!-1</f>
        <v>#REF!</v>
      </c>
      <c r="E258" s="131" t="e">
        <f>E246/#REF!-1</f>
        <v>#REF!</v>
      </c>
      <c r="F258" s="131" t="e">
        <f>F246/#REF!-1</f>
        <v>#REF!</v>
      </c>
      <c r="G258" s="131" t="e">
        <f>G246/#REF!-1</f>
        <v>#REF!</v>
      </c>
      <c r="H258" s="131" t="e">
        <f>H246/#REF!-1</f>
        <v>#REF!</v>
      </c>
      <c r="I258" s="131" t="e">
        <f>I246/#REF!-1</f>
        <v>#REF!</v>
      </c>
      <c r="J258" s="131" t="e">
        <f>J246/#REF!-1</f>
        <v>#REF!</v>
      </c>
      <c r="K258" s="131" t="e">
        <f>K246/#REF!-1</f>
        <v>#REF!</v>
      </c>
      <c r="L258" s="131" t="e">
        <f>L246/#REF!-1</f>
        <v>#REF!</v>
      </c>
      <c r="M258" s="131" t="e">
        <f>M246/#REF!-1</f>
        <v>#REF!</v>
      </c>
      <c r="N258" s="131" t="e">
        <f>N246/#REF!-1</f>
        <v>#REF!</v>
      </c>
      <c r="O258" s="131" t="e">
        <f>O246/#REF!-1</f>
        <v>#REF!</v>
      </c>
      <c r="P258" s="131" t="e">
        <f>P246/#REF!-1</f>
        <v>#REF!</v>
      </c>
      <c r="Q258" s="131" t="e">
        <f>Q246/#REF!-1</f>
        <v>#REF!</v>
      </c>
      <c r="R258" s="131" t="e">
        <f>R246/#REF!-1</f>
        <v>#REF!</v>
      </c>
      <c r="S258" s="131" t="e">
        <f>S246/#REF!-1</f>
        <v>#REF!</v>
      </c>
      <c r="T258" s="122"/>
      <c r="U258" s="104"/>
    </row>
    <row r="259" spans="1:21" hidden="1">
      <c r="A259" s="118" t="s">
        <v>186</v>
      </c>
      <c r="B259" s="131" t="e">
        <f>B246/#REF!-1</f>
        <v>#REF!</v>
      </c>
      <c r="C259" s="131" t="e">
        <f>C246/#REF!-1</f>
        <v>#REF!</v>
      </c>
      <c r="D259" s="131" t="e">
        <f>D246/#REF!-1</f>
        <v>#REF!</v>
      </c>
      <c r="E259" s="131" t="e">
        <f>E246/#REF!-1</f>
        <v>#REF!</v>
      </c>
      <c r="F259" s="131" t="e">
        <f>F246/#REF!-1</f>
        <v>#REF!</v>
      </c>
      <c r="G259" s="131" t="e">
        <f>G246/#REF!-1</f>
        <v>#REF!</v>
      </c>
      <c r="H259" s="131" t="e">
        <f>H246/#REF!-1</f>
        <v>#REF!</v>
      </c>
      <c r="I259" s="131" t="e">
        <f>I246/#REF!-1</f>
        <v>#REF!</v>
      </c>
      <c r="J259" s="131" t="e">
        <f>J246/#REF!-1</f>
        <v>#REF!</v>
      </c>
      <c r="K259" s="131" t="e">
        <f>K246/#REF!-1</f>
        <v>#REF!</v>
      </c>
      <c r="L259" s="131" t="e">
        <f>L246/#REF!-1</f>
        <v>#REF!</v>
      </c>
      <c r="M259" s="131" t="e">
        <f>M246/#REF!-1</f>
        <v>#REF!</v>
      </c>
      <c r="N259" s="131" t="e">
        <f>N246/#REF!-1</f>
        <v>#REF!</v>
      </c>
      <c r="O259" s="131" t="e">
        <f>O246/#REF!-1</f>
        <v>#REF!</v>
      </c>
      <c r="P259" s="131" t="e">
        <f>P246/#REF!-1</f>
        <v>#REF!</v>
      </c>
      <c r="Q259" s="131" t="e">
        <f>Q246/#REF!-1</f>
        <v>#REF!</v>
      </c>
      <c r="R259" s="131" t="e">
        <f>R246/#REF!-1</f>
        <v>#REF!</v>
      </c>
      <c r="S259" s="131" t="e">
        <f>S246/#REF!-1</f>
        <v>#REF!</v>
      </c>
      <c r="T259" s="122"/>
      <c r="U259" s="104"/>
    </row>
    <row r="260" spans="1:21" hidden="1">
      <c r="A260" s="118" t="s">
        <v>187</v>
      </c>
      <c r="B260" s="131" t="e">
        <f>B246/#REF!-1</f>
        <v>#REF!</v>
      </c>
      <c r="C260" s="131" t="e">
        <f>C246/#REF!-1</f>
        <v>#REF!</v>
      </c>
      <c r="D260" s="131" t="e">
        <f>D246/#REF!-1</f>
        <v>#REF!</v>
      </c>
      <c r="E260" s="131" t="e">
        <f>E246/#REF!-1</f>
        <v>#REF!</v>
      </c>
      <c r="F260" s="131" t="e">
        <f>F246/#REF!-1</f>
        <v>#REF!</v>
      </c>
      <c r="G260" s="131" t="e">
        <f>G246/#REF!-1</f>
        <v>#REF!</v>
      </c>
      <c r="H260" s="131" t="e">
        <f>H246/#REF!-1</f>
        <v>#REF!</v>
      </c>
      <c r="I260" s="131" t="e">
        <f>I246/#REF!-1</f>
        <v>#REF!</v>
      </c>
      <c r="J260" s="131" t="e">
        <f>J246/#REF!-1</f>
        <v>#REF!</v>
      </c>
      <c r="K260" s="131" t="e">
        <f>K246/#REF!-1</f>
        <v>#REF!</v>
      </c>
      <c r="L260" s="131" t="e">
        <f>L246/#REF!-1</f>
        <v>#REF!</v>
      </c>
      <c r="M260" s="131" t="e">
        <f>M246/#REF!-1</f>
        <v>#REF!</v>
      </c>
      <c r="N260" s="131" t="e">
        <f>N246/#REF!-1</f>
        <v>#REF!</v>
      </c>
      <c r="O260" s="131" t="e">
        <f>O246/#REF!-1</f>
        <v>#REF!</v>
      </c>
      <c r="P260" s="131" t="e">
        <f>P246/#REF!-1</f>
        <v>#REF!</v>
      </c>
      <c r="Q260" s="131" t="e">
        <f>Q246/#REF!-1</f>
        <v>#REF!</v>
      </c>
      <c r="R260" s="131" t="e">
        <f>R246/#REF!-1</f>
        <v>#REF!</v>
      </c>
      <c r="S260" s="131" t="e">
        <f>S246/#REF!-1</f>
        <v>#REF!</v>
      </c>
      <c r="T260" s="122"/>
      <c r="U260" s="104"/>
    </row>
    <row r="261" spans="1:21" hidden="1">
      <c r="A261" s="118" t="s">
        <v>188</v>
      </c>
      <c r="B261" s="131" t="e">
        <f>B246/#REF!-1</f>
        <v>#REF!</v>
      </c>
      <c r="C261" s="131" t="e">
        <f>C246/#REF!-1</f>
        <v>#REF!</v>
      </c>
      <c r="D261" s="131" t="e">
        <f>D246/#REF!-1</f>
        <v>#REF!</v>
      </c>
      <c r="E261" s="131" t="e">
        <f>E246/#REF!-1</f>
        <v>#REF!</v>
      </c>
      <c r="F261" s="131" t="e">
        <f>F246/#REF!-1</f>
        <v>#REF!</v>
      </c>
      <c r="G261" s="131" t="e">
        <f>G246/#REF!-1</f>
        <v>#REF!</v>
      </c>
      <c r="H261" s="131" t="e">
        <f>H246/#REF!-1</f>
        <v>#REF!</v>
      </c>
      <c r="I261" s="131" t="e">
        <f>I246/#REF!-1</f>
        <v>#REF!</v>
      </c>
      <c r="J261" s="131" t="e">
        <f>J246/#REF!-1</f>
        <v>#REF!</v>
      </c>
      <c r="K261" s="131" t="e">
        <f>K246/#REF!-1</f>
        <v>#REF!</v>
      </c>
      <c r="L261" s="131" t="e">
        <f>L246/#REF!-1</f>
        <v>#REF!</v>
      </c>
      <c r="M261" s="131" t="e">
        <f>M246/#REF!-1</f>
        <v>#REF!</v>
      </c>
      <c r="N261" s="131" t="e">
        <f>N246/#REF!-1</f>
        <v>#REF!</v>
      </c>
      <c r="O261" s="131" t="e">
        <f>O246/#REF!-1</f>
        <v>#REF!</v>
      </c>
      <c r="P261" s="131" t="e">
        <f>P246/#REF!-1</f>
        <v>#REF!</v>
      </c>
      <c r="Q261" s="131" t="e">
        <f>Q246/#REF!-1</f>
        <v>#REF!</v>
      </c>
      <c r="R261" s="131" t="e">
        <f>R246/#REF!-1</f>
        <v>#REF!</v>
      </c>
      <c r="S261" s="131" t="e">
        <f>S246/#REF!-1</f>
        <v>#REF!</v>
      </c>
      <c r="T261" s="122"/>
      <c r="U261" s="104"/>
    </row>
    <row r="262" spans="1:21" hidden="1">
      <c r="A262" s="118" t="s">
        <v>189</v>
      </c>
      <c r="B262" s="131" t="e">
        <f>B246/#REF!-1</f>
        <v>#REF!</v>
      </c>
      <c r="C262" s="131" t="e">
        <f>C246/#REF!-1</f>
        <v>#REF!</v>
      </c>
      <c r="D262" s="131" t="e">
        <f>D246/#REF!-1</f>
        <v>#REF!</v>
      </c>
      <c r="E262" s="131" t="e">
        <f>E246/#REF!-1</f>
        <v>#REF!</v>
      </c>
      <c r="F262" s="131" t="e">
        <f>F246/#REF!-1</f>
        <v>#REF!</v>
      </c>
      <c r="G262" s="131" t="e">
        <f>G246/#REF!-1</f>
        <v>#REF!</v>
      </c>
      <c r="H262" s="131" t="e">
        <f>H246/#REF!-1</f>
        <v>#REF!</v>
      </c>
      <c r="I262" s="131" t="e">
        <f>I246/#REF!-1</f>
        <v>#REF!</v>
      </c>
      <c r="J262" s="131" t="e">
        <f>J246/#REF!-1</f>
        <v>#REF!</v>
      </c>
      <c r="K262" s="131" t="e">
        <f>K246/#REF!-1</f>
        <v>#REF!</v>
      </c>
      <c r="L262" s="131" t="e">
        <f>L246/#REF!-1</f>
        <v>#REF!</v>
      </c>
      <c r="M262" s="131" t="e">
        <f>M246/#REF!-1</f>
        <v>#REF!</v>
      </c>
      <c r="N262" s="131" t="e">
        <f>N246/#REF!-1</f>
        <v>#REF!</v>
      </c>
      <c r="O262" s="131" t="e">
        <f>O246/#REF!-1</f>
        <v>#REF!</v>
      </c>
      <c r="P262" s="131" t="e">
        <f>P246/#REF!-1</f>
        <v>#REF!</v>
      </c>
      <c r="Q262" s="131" t="e">
        <f>Q246/#REF!-1</f>
        <v>#REF!</v>
      </c>
      <c r="R262" s="131" t="e">
        <f>R246/#REF!-1</f>
        <v>#REF!</v>
      </c>
      <c r="S262" s="131" t="e">
        <f>S246/#REF!-1</f>
        <v>#REF!</v>
      </c>
      <c r="T262" s="122"/>
      <c r="U262" s="104"/>
    </row>
    <row r="263" spans="1:21" hidden="1">
      <c r="F263" s="141"/>
      <c r="T263" s="122"/>
      <c r="U263" s="104"/>
    </row>
    <row r="264" spans="1:21" hidden="1">
      <c r="A264" s="133" t="s">
        <v>190</v>
      </c>
      <c r="B264" s="137">
        <f t="shared" ref="B264:S264" si="39">AVERAGE(B247:B249)</f>
        <v>877903.68837949855</v>
      </c>
      <c r="C264" s="137">
        <f t="shared" si="39"/>
        <v>245816.96333333335</v>
      </c>
      <c r="D264" s="139">
        <f t="shared" si="39"/>
        <v>152681.73666666666</v>
      </c>
      <c r="E264" s="142">
        <f t="shared" si="39"/>
        <v>8744.3233333333337</v>
      </c>
      <c r="F264" s="139">
        <f t="shared" si="39"/>
        <v>93134.893333333326</v>
      </c>
      <c r="G264" s="142">
        <f t="shared" si="39"/>
        <v>31520.713333333333</v>
      </c>
      <c r="H264" s="142">
        <f t="shared" si="39"/>
        <v>61614.179999999993</v>
      </c>
      <c r="I264" s="137">
        <f t="shared" si="39"/>
        <v>632087.05837949843</v>
      </c>
      <c r="J264" s="139">
        <f t="shared" si="39"/>
        <v>124812.27767364529</v>
      </c>
      <c r="K264" s="142">
        <f t="shared" si="39"/>
        <v>34552.853333333333</v>
      </c>
      <c r="L264" s="139">
        <f t="shared" si="39"/>
        <v>507274.44737251988</v>
      </c>
      <c r="M264" s="142">
        <f t="shared" si="39"/>
        <v>285321.14903341146</v>
      </c>
      <c r="N264" s="142">
        <f t="shared" si="39"/>
        <v>221952.96500577507</v>
      </c>
      <c r="O264" s="137">
        <f t="shared" si="39"/>
        <v>277494.70731725713</v>
      </c>
      <c r="P264" s="134">
        <f t="shared" si="39"/>
        <v>43297.619999999995</v>
      </c>
      <c r="Q264" s="137">
        <f t="shared" si="39"/>
        <v>600409.21885349089</v>
      </c>
      <c r="R264" s="134">
        <f t="shared" si="39"/>
        <v>316842.13398285251</v>
      </c>
      <c r="S264" s="134">
        <f t="shared" si="39"/>
        <v>283567.08487063838</v>
      </c>
      <c r="T264" s="122"/>
      <c r="U264" s="104"/>
    </row>
    <row r="265" spans="1:21" hidden="1">
      <c r="A265" s="135" t="s">
        <v>191</v>
      </c>
      <c r="B265" s="138">
        <f t="shared" ref="B265:S265" si="40">B246/B264-1</f>
        <v>0.20873201369895145</v>
      </c>
      <c r="C265" s="138">
        <f t="shared" si="40"/>
        <v>0.14210450000270525</v>
      </c>
      <c r="D265" s="140">
        <f t="shared" si="40"/>
        <v>0.22026657586922482</v>
      </c>
      <c r="E265" s="143">
        <f t="shared" si="40"/>
        <v>0.13697076617706649</v>
      </c>
      <c r="F265" s="140">
        <f t="shared" si="40"/>
        <v>1.3961970858898942E-2</v>
      </c>
      <c r="G265" s="143">
        <f t="shared" si="40"/>
        <v>-6.1741411520509049E-2</v>
      </c>
      <c r="H265" s="143">
        <f t="shared" si="40"/>
        <v>5.2690468330504725E-2</v>
      </c>
      <c r="I265" s="138">
        <f t="shared" si="40"/>
        <v>0.23464580193974194</v>
      </c>
      <c r="J265" s="140">
        <f t="shared" si="40"/>
        <v>0.23765776676440131</v>
      </c>
      <c r="K265" s="143">
        <f t="shared" si="40"/>
        <v>0.5076222359253304</v>
      </c>
      <c r="L265" s="140">
        <f t="shared" si="40"/>
        <v>0.23390356340715179</v>
      </c>
      <c r="M265" s="143">
        <f t="shared" si="40"/>
        <v>0.26529652082631139</v>
      </c>
      <c r="N265" s="143">
        <f t="shared" si="40"/>
        <v>0.19354968311106857</v>
      </c>
      <c r="O265" s="138">
        <f t="shared" si="40"/>
        <v>0.22808578277034752</v>
      </c>
      <c r="P265" s="136">
        <f t="shared" si="40"/>
        <v>0.43265819229786784</v>
      </c>
      <c r="Q265" s="138">
        <f t="shared" si="40"/>
        <v>0.19979001923707318</v>
      </c>
      <c r="R265" s="136">
        <f t="shared" si="40"/>
        <v>0.23276671659861958</v>
      </c>
      <c r="S265" s="136">
        <f t="shared" si="40"/>
        <v>0.16294015999298628</v>
      </c>
      <c r="T265" s="122"/>
      <c r="U265" s="104"/>
    </row>
    <row r="266" spans="1:21" hidden="1">
      <c r="T266" s="122"/>
      <c r="U266" s="104"/>
    </row>
    <row r="267" spans="1:21" hidden="1">
      <c r="T267" s="122"/>
      <c r="U267" s="104"/>
    </row>
    <row r="268" spans="1:21" hidden="1">
      <c r="T268" s="122"/>
      <c r="U268" s="104"/>
    </row>
    <row r="269" spans="1:21" hidden="1">
      <c r="T269" s="122"/>
      <c r="U269" s="104"/>
    </row>
    <row r="270" spans="1:21">
      <c r="T270" s="122"/>
      <c r="U270" s="104"/>
    </row>
    <row r="271" spans="1:21">
      <c r="D271" s="144"/>
      <c r="E271" s="144"/>
      <c r="F271" s="144"/>
      <c r="G271" s="144"/>
      <c r="H271" s="144"/>
      <c r="T271" s="122"/>
      <c r="U271" s="104"/>
    </row>
    <row r="272" spans="1:21">
      <c r="B272" s="412"/>
      <c r="C272" s="412"/>
      <c r="D272" s="412"/>
      <c r="E272" s="412"/>
      <c r="F272" s="412"/>
      <c r="G272" s="412"/>
      <c r="H272" s="412"/>
      <c r="T272" s="122"/>
      <c r="U272" s="104"/>
    </row>
    <row r="273" spans="2:21">
      <c r="G273" s="146"/>
      <c r="H273" s="146"/>
      <c r="I273" s="146"/>
      <c r="J273" s="146"/>
      <c r="K273" s="146"/>
      <c r="L273" s="146"/>
      <c r="M273" s="146"/>
      <c r="N273" s="146"/>
      <c r="O273" s="146"/>
      <c r="P273" s="146"/>
      <c r="Q273" s="146"/>
      <c r="T273" s="122"/>
      <c r="U273" s="104"/>
    </row>
    <row r="274" spans="2:21">
      <c r="B274" s="412"/>
      <c r="G274" s="146"/>
      <c r="H274" s="146"/>
      <c r="I274" s="146"/>
      <c r="J274" s="146"/>
      <c r="K274" s="146"/>
      <c r="L274" s="146"/>
      <c r="M274" s="146"/>
      <c r="N274" s="146"/>
      <c r="O274" s="146"/>
      <c r="P274" s="146"/>
      <c r="Q274" s="146"/>
      <c r="T274" s="122"/>
      <c r="U274" s="104"/>
    </row>
    <row r="275" spans="2:21">
      <c r="B275" s="412"/>
      <c r="G275" s="145"/>
      <c r="H275" s="145"/>
      <c r="I275" s="145"/>
      <c r="J275" s="145"/>
      <c r="K275" s="145"/>
      <c r="L275" s="145"/>
      <c r="M275" s="145"/>
      <c r="N275" s="145"/>
      <c r="O275" s="145"/>
      <c r="P275" s="145"/>
      <c r="Q275" s="145"/>
      <c r="T275" s="122"/>
      <c r="U275" s="104"/>
    </row>
    <row r="276" spans="2:21">
      <c r="B276" s="412"/>
      <c r="G276" s="145"/>
      <c r="H276" s="145"/>
      <c r="I276" s="145"/>
      <c r="J276" s="145"/>
      <c r="K276" s="145"/>
      <c r="L276" s="145"/>
      <c r="M276" s="145"/>
      <c r="N276" s="145"/>
      <c r="O276" s="145"/>
      <c r="P276" s="145"/>
      <c r="Q276" s="145"/>
      <c r="T276" s="122"/>
      <c r="U276" s="104"/>
    </row>
    <row r="277" spans="2:21">
      <c r="B277" s="412"/>
      <c r="G277" s="145"/>
      <c r="H277" s="145"/>
      <c r="I277" s="145"/>
      <c r="J277" s="145"/>
      <c r="K277" s="145"/>
      <c r="L277" s="145"/>
      <c r="M277" s="145"/>
      <c r="N277" s="145"/>
      <c r="O277" s="145"/>
      <c r="P277" s="145"/>
      <c r="Q277" s="145"/>
      <c r="T277" s="122"/>
      <c r="U277" s="104"/>
    </row>
    <row r="278" spans="2:21">
      <c r="B278" s="412"/>
      <c r="G278" s="146"/>
      <c r="H278" s="146"/>
      <c r="I278" s="146"/>
      <c r="J278" s="146"/>
      <c r="K278" s="146"/>
      <c r="L278" s="146"/>
      <c r="M278" s="146"/>
      <c r="N278" s="146"/>
      <c r="O278" s="146"/>
      <c r="P278" s="146"/>
      <c r="Q278" s="146"/>
      <c r="T278" s="122"/>
      <c r="U278" s="104"/>
    </row>
    <row r="279" spans="2:21">
      <c r="B279" s="412"/>
      <c r="G279" s="146"/>
      <c r="H279" s="146"/>
      <c r="I279" s="146"/>
      <c r="J279" s="146"/>
      <c r="K279" s="146"/>
      <c r="L279" s="146"/>
      <c r="M279" s="146"/>
      <c r="N279" s="146"/>
      <c r="O279" s="146"/>
      <c r="P279" s="146"/>
      <c r="Q279" s="146"/>
      <c r="T279" s="122"/>
      <c r="U279" s="104"/>
    </row>
    <row r="280" spans="2:21">
      <c r="B280" s="412"/>
      <c r="T280" s="122"/>
      <c r="U280" s="104"/>
    </row>
    <row r="281" spans="2:21">
      <c r="B281" s="412"/>
      <c r="T281" s="122"/>
      <c r="U281" s="104"/>
    </row>
    <row r="282" spans="2:21">
      <c r="T282" s="122"/>
      <c r="U282" s="104"/>
    </row>
    <row r="283" spans="2:21">
      <c r="T283" s="122"/>
      <c r="U283" s="104"/>
    </row>
    <row r="284" spans="2:21">
      <c r="T284" s="122"/>
      <c r="U284" s="104"/>
    </row>
    <row r="285" spans="2:21">
      <c r="T285" s="122"/>
      <c r="U285" s="104"/>
    </row>
    <row r="286" spans="2:21">
      <c r="T286" s="122"/>
      <c r="U286" s="104"/>
    </row>
    <row r="287" spans="2:21">
      <c r="F287" s="145"/>
      <c r="G287" s="145"/>
      <c r="H287" s="146"/>
      <c r="I287" s="145"/>
      <c r="J287" s="146"/>
      <c r="K287" s="145"/>
      <c r="L287" s="145"/>
      <c r="M287" s="146"/>
      <c r="T287" s="122"/>
      <c r="U287" s="104"/>
    </row>
    <row r="288" spans="2:21">
      <c r="F288" s="145"/>
      <c r="G288" s="145"/>
      <c r="H288" s="146"/>
      <c r="I288" s="145"/>
      <c r="J288" s="146"/>
      <c r="K288" s="145"/>
      <c r="L288" s="145"/>
      <c r="M288" s="146"/>
      <c r="T288" s="122"/>
      <c r="U288" s="104"/>
    </row>
    <row r="289" spans="6:21">
      <c r="F289" s="145"/>
      <c r="G289" s="145"/>
      <c r="H289" s="146"/>
      <c r="I289" s="145"/>
      <c r="J289" s="146"/>
      <c r="K289" s="145"/>
      <c r="L289" s="145"/>
      <c r="M289" s="146"/>
      <c r="T289" s="122"/>
      <c r="U289" s="104"/>
    </row>
    <row r="290" spans="6:21">
      <c r="F290" s="145"/>
      <c r="G290" s="145"/>
      <c r="H290" s="146"/>
      <c r="I290" s="145"/>
      <c r="J290" s="146"/>
      <c r="K290" s="145"/>
      <c r="L290" s="145"/>
      <c r="M290" s="146"/>
      <c r="T290" s="122"/>
      <c r="U290" s="104"/>
    </row>
    <row r="291" spans="6:21">
      <c r="F291" s="145"/>
      <c r="G291" s="145"/>
      <c r="H291" s="146"/>
      <c r="I291" s="145"/>
      <c r="J291" s="146"/>
      <c r="K291" s="145"/>
      <c r="L291" s="145"/>
      <c r="M291" s="146"/>
      <c r="T291" s="122"/>
      <c r="U291" s="104"/>
    </row>
    <row r="292" spans="6:21">
      <c r="F292" s="145"/>
      <c r="G292" s="145"/>
      <c r="H292" s="146"/>
      <c r="I292" s="145"/>
      <c r="J292" s="146"/>
      <c r="K292" s="145"/>
      <c r="L292" s="145"/>
      <c r="M292" s="146"/>
      <c r="T292" s="122"/>
      <c r="U292" s="104"/>
    </row>
    <row r="293" spans="6:21">
      <c r="F293" s="145"/>
      <c r="G293" s="145"/>
      <c r="H293" s="146"/>
      <c r="I293" s="145"/>
      <c r="J293" s="146"/>
      <c r="K293" s="145"/>
      <c r="L293" s="145"/>
      <c r="M293" s="146"/>
      <c r="T293" s="122"/>
      <c r="U293" s="104"/>
    </row>
    <row r="294" spans="6:21">
      <c r="T294" s="122"/>
      <c r="U294" s="104"/>
    </row>
    <row r="295" spans="6:21">
      <c r="T295" s="122"/>
      <c r="U295" s="104"/>
    </row>
    <row r="296" spans="6:21">
      <c r="T296" s="122"/>
      <c r="U296" s="104"/>
    </row>
    <row r="297" spans="6:21">
      <c r="T297" s="122"/>
      <c r="U297" s="104"/>
    </row>
    <row r="298" spans="6:21">
      <c r="F298" s="145"/>
      <c r="G298" s="145"/>
      <c r="H298" s="146"/>
      <c r="I298" s="145"/>
      <c r="T298" s="122"/>
      <c r="U298" s="104"/>
    </row>
    <row r="299" spans="6:21">
      <c r="F299" s="145"/>
      <c r="G299" s="145"/>
      <c r="H299" s="146"/>
      <c r="I299" s="145"/>
      <c r="T299" s="122"/>
      <c r="U299" s="104"/>
    </row>
    <row r="300" spans="6:21">
      <c r="F300" s="145"/>
      <c r="G300" s="145"/>
      <c r="H300" s="146"/>
      <c r="I300" s="145"/>
      <c r="T300" s="122"/>
      <c r="U300" s="104"/>
    </row>
    <row r="301" spans="6:21">
      <c r="F301" s="145"/>
      <c r="G301" s="145"/>
      <c r="H301" s="146"/>
      <c r="I301" s="145"/>
      <c r="T301" s="122"/>
      <c r="U301" s="104"/>
    </row>
    <row r="302" spans="6:21">
      <c r="F302" s="145"/>
      <c r="G302" s="145"/>
      <c r="H302" s="146"/>
      <c r="I302" s="145"/>
      <c r="T302" s="122"/>
      <c r="U302" s="104"/>
    </row>
    <row r="303" spans="6:21">
      <c r="F303" s="145"/>
      <c r="G303" s="145"/>
      <c r="H303" s="146"/>
      <c r="I303" s="145"/>
      <c r="T303" s="122"/>
      <c r="U303" s="104"/>
    </row>
    <row r="304" spans="6:21">
      <c r="F304" s="145"/>
      <c r="G304" s="145"/>
      <c r="H304" s="146"/>
      <c r="I304" s="145"/>
      <c r="J304" s="146"/>
      <c r="T304" s="122"/>
      <c r="U304" s="104"/>
    </row>
    <row r="305" spans="6:21">
      <c r="F305" s="145"/>
      <c r="G305" s="145"/>
      <c r="H305" s="146"/>
      <c r="I305" s="145"/>
      <c r="J305" s="146"/>
      <c r="T305" s="122"/>
      <c r="U305" s="104"/>
    </row>
    <row r="306" spans="6:21">
      <c r="F306" s="145"/>
      <c r="G306" s="145"/>
      <c r="H306" s="146"/>
      <c r="I306" s="145"/>
      <c r="J306" s="146"/>
      <c r="T306" s="122"/>
      <c r="U306" s="104"/>
    </row>
    <row r="307" spans="6:21">
      <c r="F307" s="145"/>
      <c r="G307" s="145"/>
      <c r="H307" s="146"/>
      <c r="I307" s="145"/>
      <c r="J307" s="146"/>
      <c r="T307" s="122"/>
      <c r="U307" s="104"/>
    </row>
    <row r="308" spans="6:21">
      <c r="T308" s="122"/>
      <c r="U308" s="104"/>
    </row>
    <row r="309" spans="6:21">
      <c r="T309" s="122"/>
      <c r="U309" s="104"/>
    </row>
    <row r="310" spans="6:21">
      <c r="T310" s="122"/>
      <c r="U310" s="104"/>
    </row>
    <row r="311" spans="6:21">
      <c r="T311" s="122"/>
      <c r="U311" s="104"/>
    </row>
    <row r="312" spans="6:21">
      <c r="T312" s="122"/>
      <c r="U312" s="104"/>
    </row>
    <row r="313" spans="6:21">
      <c r="T313" s="122"/>
      <c r="U313" s="104"/>
    </row>
    <row r="314" spans="6:21">
      <c r="T314" s="122"/>
      <c r="U314" s="104"/>
    </row>
    <row r="315" spans="6:21">
      <c r="T315" s="122"/>
      <c r="U315" s="104"/>
    </row>
    <row r="316" spans="6:21">
      <c r="T316" s="122"/>
      <c r="U316" s="104"/>
    </row>
    <row r="317" spans="6:21">
      <c r="T317" s="122"/>
      <c r="U317" s="104"/>
    </row>
  </sheetData>
  <mergeCells count="3">
    <mergeCell ref="A1:U1"/>
    <mergeCell ref="U3:U5"/>
    <mergeCell ref="A242:S242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2020-10-06T06:11:02Z</cp:lastPrinted>
  <dcterms:created xsi:type="dcterms:W3CDTF">2015-03-05T07:20:42Z</dcterms:created>
  <dcterms:modified xsi:type="dcterms:W3CDTF">2020-11-03T05:50:43Z</dcterms:modified>
</cp:coreProperties>
</file>