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5" yWindow="225" windowWidth="18975" windowHeight="11685"/>
  </bookViews>
  <sheets>
    <sheet name="수주통계" sheetId="3" r:id="rId1"/>
  </sheets>
  <definedNames>
    <definedName name="_xlnm.Print_Area" localSheetId="0">수주통계!$A$1:$U$215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195" i="3" l="1"/>
  <c r="D195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S195" i="3"/>
  <c r="C196" i="3"/>
  <c r="D196" i="3"/>
  <c r="E196" i="3"/>
  <c r="F196" i="3"/>
  <c r="G196" i="3"/>
  <c r="H196" i="3"/>
  <c r="I196" i="3"/>
  <c r="J196" i="3"/>
  <c r="K196" i="3"/>
  <c r="L196" i="3"/>
  <c r="M196" i="3"/>
  <c r="N196" i="3"/>
  <c r="O196" i="3"/>
  <c r="P196" i="3"/>
  <c r="Q196" i="3"/>
  <c r="R196" i="3"/>
  <c r="S196" i="3"/>
  <c r="C197" i="3"/>
  <c r="D197" i="3"/>
  <c r="E197" i="3"/>
  <c r="F197" i="3"/>
  <c r="G197" i="3"/>
  <c r="H197" i="3"/>
  <c r="I197" i="3"/>
  <c r="J197" i="3"/>
  <c r="K197" i="3"/>
  <c r="L197" i="3"/>
  <c r="M197" i="3"/>
  <c r="N197" i="3"/>
  <c r="O197" i="3"/>
  <c r="P197" i="3"/>
  <c r="Q197" i="3"/>
  <c r="R197" i="3"/>
  <c r="S197" i="3"/>
  <c r="B197" i="3"/>
  <c r="B196" i="3"/>
  <c r="B195" i="3"/>
  <c r="C190" i="3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C191" i="3"/>
  <c r="D191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C192" i="3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B192" i="3"/>
  <c r="B191" i="3"/>
  <c r="B190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00" i="3" l="1"/>
  <c r="S224" i="3" l="1"/>
  <c r="S223" i="3"/>
  <c r="S222" i="3"/>
  <c r="B201" i="3" l="1"/>
  <c r="T195" i="3" l="1"/>
  <c r="U195" i="3"/>
  <c r="C200" i="3" l="1"/>
  <c r="T190" i="3"/>
  <c r="U190" i="3"/>
  <c r="T191" i="3" l="1"/>
  <c r="U191" i="3"/>
  <c r="U197" i="3" l="1"/>
  <c r="U196" i="3"/>
  <c r="C175" i="3" l="1"/>
  <c r="C198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198" i="3" l="1"/>
  <c r="S202" i="3" s="1"/>
  <c r="R198" i="3"/>
  <c r="R202" i="3" s="1"/>
  <c r="Q198" i="3"/>
  <c r="Q202" i="3" s="1"/>
  <c r="P198" i="3"/>
  <c r="P202" i="3" s="1"/>
  <c r="O198" i="3"/>
  <c r="O202" i="3" s="1"/>
  <c r="N198" i="3"/>
  <c r="N202" i="3" s="1"/>
  <c r="M198" i="3"/>
  <c r="M202" i="3" s="1"/>
  <c r="L198" i="3"/>
  <c r="L202" i="3" s="1"/>
  <c r="K198" i="3"/>
  <c r="K202" i="3" s="1"/>
  <c r="J198" i="3"/>
  <c r="J202" i="3" s="1"/>
  <c r="I198" i="3"/>
  <c r="I202" i="3" s="1"/>
  <c r="H198" i="3"/>
  <c r="H202" i="3" s="1"/>
  <c r="G198" i="3"/>
  <c r="G202" i="3" s="1"/>
  <c r="F198" i="3"/>
  <c r="F202" i="3" s="1"/>
  <c r="E198" i="3"/>
  <c r="E202" i="3" s="1"/>
  <c r="D198" i="3"/>
  <c r="D202" i="3" s="1"/>
  <c r="C202" i="3"/>
  <c r="B198" i="3"/>
  <c r="B202" i="3" s="1"/>
  <c r="S212" i="3" l="1"/>
  <c r="R212" i="3"/>
  <c r="Q212" i="3"/>
  <c r="P212" i="3"/>
  <c r="O212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B214" i="3" l="1"/>
  <c r="B215" i="3" s="1"/>
  <c r="D214" i="3"/>
  <c r="D215" i="3" s="1"/>
  <c r="F214" i="3"/>
  <c r="F215" i="3" s="1"/>
  <c r="H214" i="3"/>
  <c r="H215" i="3" s="1"/>
  <c r="J214" i="3"/>
  <c r="J215" i="3" s="1"/>
  <c r="L214" i="3"/>
  <c r="L215" i="3" s="1"/>
  <c r="N214" i="3"/>
  <c r="N215" i="3" s="1"/>
  <c r="P214" i="3"/>
  <c r="P215" i="3" s="1"/>
  <c r="R214" i="3"/>
  <c r="R215" i="3" s="1"/>
  <c r="E208" i="3"/>
  <c r="E211" i="3"/>
  <c r="E210" i="3"/>
  <c r="E209" i="3"/>
  <c r="E207" i="3"/>
  <c r="E206" i="3"/>
  <c r="E205" i="3"/>
  <c r="E204" i="3"/>
  <c r="G208" i="3"/>
  <c r="G211" i="3"/>
  <c r="G210" i="3"/>
  <c r="G209" i="3"/>
  <c r="G207" i="3"/>
  <c r="G206" i="3"/>
  <c r="G205" i="3"/>
  <c r="G204" i="3"/>
  <c r="K208" i="3"/>
  <c r="K211" i="3"/>
  <c r="K210" i="3"/>
  <c r="K209" i="3"/>
  <c r="K207" i="3"/>
  <c r="K206" i="3"/>
  <c r="K205" i="3"/>
  <c r="K204" i="3"/>
  <c r="M208" i="3"/>
  <c r="M211" i="3"/>
  <c r="M210" i="3"/>
  <c r="M209" i="3"/>
  <c r="M207" i="3"/>
  <c r="M206" i="3"/>
  <c r="M205" i="3"/>
  <c r="M204" i="3"/>
  <c r="Q208" i="3"/>
  <c r="Q211" i="3"/>
  <c r="Q210" i="3"/>
  <c r="Q209" i="3"/>
  <c r="Q207" i="3"/>
  <c r="Q206" i="3"/>
  <c r="Q205" i="3"/>
  <c r="Q204" i="3"/>
  <c r="S208" i="3"/>
  <c r="S211" i="3"/>
  <c r="S210" i="3"/>
  <c r="S209" i="3"/>
  <c r="S207" i="3"/>
  <c r="S206" i="3"/>
  <c r="S205" i="3"/>
  <c r="S204" i="3"/>
  <c r="B208" i="3"/>
  <c r="B211" i="3"/>
  <c r="B210" i="3"/>
  <c r="B209" i="3"/>
  <c r="B207" i="3"/>
  <c r="B206" i="3"/>
  <c r="B205" i="3"/>
  <c r="B204" i="3"/>
  <c r="D208" i="3"/>
  <c r="D211" i="3"/>
  <c r="D210" i="3"/>
  <c r="D209" i="3"/>
  <c r="D207" i="3"/>
  <c r="D206" i="3"/>
  <c r="D205" i="3"/>
  <c r="D204" i="3"/>
  <c r="F208" i="3"/>
  <c r="F211" i="3"/>
  <c r="F210" i="3"/>
  <c r="F209" i="3"/>
  <c r="F207" i="3"/>
  <c r="F206" i="3"/>
  <c r="F205" i="3"/>
  <c r="F204" i="3"/>
  <c r="H208" i="3"/>
  <c r="H211" i="3"/>
  <c r="H210" i="3"/>
  <c r="H209" i="3"/>
  <c r="H207" i="3"/>
  <c r="H206" i="3"/>
  <c r="H205" i="3"/>
  <c r="H204" i="3"/>
  <c r="J208" i="3"/>
  <c r="J211" i="3"/>
  <c r="J210" i="3"/>
  <c r="J209" i="3"/>
  <c r="J207" i="3"/>
  <c r="J206" i="3"/>
  <c r="J205" i="3"/>
  <c r="J204" i="3"/>
  <c r="L208" i="3"/>
  <c r="L211" i="3"/>
  <c r="L210" i="3"/>
  <c r="L209" i="3"/>
  <c r="L207" i="3"/>
  <c r="L206" i="3"/>
  <c r="L205" i="3"/>
  <c r="L204" i="3"/>
  <c r="N208" i="3"/>
  <c r="N211" i="3"/>
  <c r="N210" i="3"/>
  <c r="N209" i="3"/>
  <c r="N207" i="3"/>
  <c r="N206" i="3"/>
  <c r="N205" i="3"/>
  <c r="N204" i="3"/>
  <c r="P208" i="3"/>
  <c r="P211" i="3"/>
  <c r="P210" i="3"/>
  <c r="P209" i="3"/>
  <c r="P207" i="3"/>
  <c r="P206" i="3"/>
  <c r="P205" i="3"/>
  <c r="P204" i="3"/>
  <c r="R208" i="3"/>
  <c r="R211" i="3"/>
  <c r="R210" i="3"/>
  <c r="R209" i="3"/>
  <c r="R207" i="3"/>
  <c r="R206" i="3"/>
  <c r="R205" i="3"/>
  <c r="R204" i="3"/>
  <c r="C214" i="3"/>
  <c r="C215" i="3" s="1"/>
  <c r="E214" i="3"/>
  <c r="E215" i="3" s="1"/>
  <c r="G214" i="3"/>
  <c r="G215" i="3" s="1"/>
  <c r="I214" i="3"/>
  <c r="I215" i="3" s="1"/>
  <c r="K214" i="3"/>
  <c r="K215" i="3" s="1"/>
  <c r="M214" i="3"/>
  <c r="M215" i="3" s="1"/>
  <c r="O214" i="3"/>
  <c r="O215" i="3" s="1"/>
  <c r="Q214" i="3"/>
  <c r="Q215" i="3" s="1"/>
  <c r="S214" i="3"/>
  <c r="S215" i="3" s="1"/>
  <c r="C208" i="3"/>
  <c r="C211" i="3"/>
  <c r="C210" i="3"/>
  <c r="C209" i="3"/>
  <c r="C207" i="3"/>
  <c r="C206" i="3"/>
  <c r="C205" i="3"/>
  <c r="C204" i="3"/>
  <c r="I208" i="3"/>
  <c r="I211" i="3"/>
  <c r="I210" i="3"/>
  <c r="I209" i="3"/>
  <c r="I207" i="3"/>
  <c r="I206" i="3"/>
  <c r="I205" i="3"/>
  <c r="I204" i="3"/>
  <c r="O208" i="3"/>
  <c r="O211" i="3"/>
  <c r="O210" i="3"/>
  <c r="O209" i="3"/>
  <c r="O207" i="3"/>
  <c r="O206" i="3"/>
  <c r="O205" i="3"/>
  <c r="O204" i="3"/>
  <c r="C201" i="3"/>
  <c r="T192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197" i="3"/>
  <c r="T196" i="3"/>
  <c r="S200" i="3"/>
  <c r="R201" i="3"/>
  <c r="Q200" i="3"/>
  <c r="P201" i="3"/>
  <c r="O200" i="3"/>
  <c r="N201" i="3"/>
  <c r="M200" i="3"/>
  <c r="L201" i="3"/>
  <c r="K200" i="3"/>
  <c r="J201" i="3"/>
  <c r="I200" i="3"/>
  <c r="H201" i="3"/>
  <c r="G200" i="3"/>
  <c r="F201" i="3"/>
  <c r="E200" i="3"/>
  <c r="D201" i="3"/>
  <c r="T200" i="3" l="1"/>
  <c r="D200" i="3"/>
  <c r="F200" i="3"/>
  <c r="H200" i="3"/>
  <c r="J200" i="3"/>
  <c r="L200" i="3"/>
  <c r="N200" i="3"/>
  <c r="P200" i="3"/>
  <c r="R200" i="3"/>
  <c r="E201" i="3"/>
  <c r="G201" i="3"/>
  <c r="I201" i="3"/>
  <c r="K201" i="3"/>
  <c r="M201" i="3"/>
  <c r="O201" i="3"/>
  <c r="Q201" i="3"/>
  <c r="S201" i="3"/>
  <c r="T201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92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01" i="3" l="1"/>
  <c r="U200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<sst xmlns="http://schemas.openxmlformats.org/spreadsheetml/2006/main" count="298" uniqueCount="231">
  <si>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</si>
  <si>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</si>
  <si>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</si>
  <si>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</si>
  <si>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</si>
  <si>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</si>
  <si>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</si>
  <si>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</si>
  <si>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</si>
  <si>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</si>
  <si>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</si>
  <si>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</si>
  <si>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</si>
  <si>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</si>
  <si>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</si>
  <si>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</si>
  <si>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</si>
  <si>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</si>
  <si>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</si>
  <si>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</si>
  <si>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</si>
  <si>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</si>
  <si>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</si>
  <si>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</si>
  <si>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</si>
  <si>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</si>
  <si>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</si>
  <si>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</si>
  <si>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</si>
  <si>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</si>
  <si>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</si>
  <si>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</si>
  <si>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</si>
  <si>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</si>
  <si>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</si>
  <si>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</si>
  <si>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</si>
  <si>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</si>
  <si>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</si>
  <si>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</si>
  <si>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</si>
  <si>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</si>
  <si>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</si>
  <si>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</si>
  <si>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</si>
  <si>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</si>
  <si>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</si>
  <si>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</si>
  <si>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</si>
  <si>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</si>
  <si>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</si>
  <si>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</si>
  <si>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</si>
  <si>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</si>
  <si>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</si>
  <si>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</si>
  <si>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</si>
  <si>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</si>
  <si>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</si>
  <si>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</si>
  <si>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</si>
  <si>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</si>
  <si>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</si>
  <si>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</si>
  <si>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</si>
  <si>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</si>
  <si>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</si>
  <si>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</si>
  <si>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</si>
  <si>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</si>
  <si>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</si>
  <si>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</si>
  <si>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</si>
  <si>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</si>
  <si>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</si>
  <si>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</si>
  <si>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</si>
  <si>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</si>
  <si>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</si>
  <si>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</si>
  <si>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</si>
  <si>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</si>
  <si>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</si>
  <si>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</si>
  <si>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</si>
  <si>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</si>
  <si>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</si>
  <si>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</si>
  <si>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</si>
  <si>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</si>
  <si>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</si>
  <si>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</si>
  <si>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</si>
  <si>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</si>
  <si>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</si>
  <si>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</si>
  <si>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</si>
  <si>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</si>
  <si>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</si>
  <si>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</si>
  <si>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</si>
  <si>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</si>
  <si>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</si>
  <si>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</si>
  <si>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</si>
  <si>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</si>
  <si>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</si>
  <si>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</si>
  <si>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</si>
  <si>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</si>
  <si>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</si>
  <si>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</si>
  <si>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</si>
  <si>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</si>
  <si>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</si>
  <si>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</si>
  <si>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</si>
  <si>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</si>
  <si>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</si>
  <si>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</si>
  <si>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</si>
  <si>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</si>
  <si>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</si>
  <si>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</si>
  <si>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</si>
  <si>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</si>
  <si>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</si>
  <si>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</si>
  <si>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</si>
  <si>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</si>
  <si>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</si>
  <si>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</si>
  <si>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</si>
  <si>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</si>
  <si>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</si>
  <si>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</si>
  <si>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</si>
  <si>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</si>
  <si>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</si>
  <si>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</si>
  <si>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</si>
  <si>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</si>
  <si>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</si>
  <si>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</si>
  <si>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</si>
  <si>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</si>
  <si>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</si>
  <si>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</si>
  <si>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</si>
  <si>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</si>
  <si>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</si>
  <si>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</si>
  <si>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</si>
  <si>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</si>
  <si>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</si>
  <si>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</si>
  <si>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</si>
  <si>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</si>
  <si>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</si>
  <si>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</si>
  <si>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</si>
  <si>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</si>
  <si>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</si>
  <si>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</si>
  <si>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</si>
  <si>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</si>
  <si>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</si>
  <si>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</si>
  <si>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</si>
  <si>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</si>
  <si>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</si>
  <si>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</si>
  <si>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</si>
  <si>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</si>
  <si>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</si>
  <si>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</si>
  <si>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</si>
  <si>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</si>
  <si>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</si>
  <si>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</si>
  <si>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</si>
  <si>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</si>
  <si>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</si>
  <si>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</si>
  <si>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</si>
  <si>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</si>
  <si>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</si>
  <si>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</si>
  <si>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</si>
  <si>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</si>
  <si>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</si>
  <si>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</si>
  <si>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</si>
  <si>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</si>
  <si>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</si>
  <si>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</si>
  <si>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</si>
  <si>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</si>
  <si>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</si>
  <si>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</si>
  <si>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</si>
  <si>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</si>
  <si>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</si>
  <si>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</si>
  <si>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</si>
  <si>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</si>
  <si>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</si>
  <si>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</si>
  <si>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</si>
  <si>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</si>
  <si>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</si>
  <si>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</si>
  <si>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</si>
  <si>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</si>
  <si>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협회조사</t>
  </si>
  <si>
    <t>통계청</t>
  </si>
  <si>
    <t>억원단위</t>
  </si>
  <si>
    <t>소계</t>
  </si>
  <si>
    <t>기계설치</t>
  </si>
  <si>
    <t>주거</t>
  </si>
  <si>
    <t>비주거</t>
  </si>
  <si>
    <t>2017.12</t>
    <phoneticPr fontId="12" type="noConversion"/>
  </si>
  <si>
    <t>2017년 계</t>
    <phoneticPr fontId="13" type="noConversion"/>
  </si>
  <si>
    <t>2018년 1월 건설수주액분석</t>
    <phoneticPr fontId="13" type="noConversion"/>
  </si>
  <si>
    <t>2018. 1</t>
    <phoneticPr fontId="13" type="noConversion"/>
  </si>
  <si>
    <t>18.1월 누적</t>
    <phoneticPr fontId="12" type="noConversion"/>
  </si>
  <si>
    <t>17.1월 누적</t>
    <phoneticPr fontId="12" type="noConversion"/>
  </si>
  <si>
    <t>16.1월 누적</t>
    <phoneticPr fontId="12" type="noConversion"/>
  </si>
  <si>
    <t>18년 1월</t>
  </si>
  <si>
    <t>통계청수주비중</t>
  </si>
  <si>
    <t>16년대비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</si>
</sst>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-* #,##0.0_-;\-* #,##0.0_-;_-* &quot;-&quot;??_-;_-@_-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1"/>
      <color rgb="FF00206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6" fillId="0" borderId="0" xfId="0" applyNumberFormat="1" applyFont="1">
      <alignment vertical="center"/>
    </xf>
    <xf numFmtId="180" fontId="0" fillId="0" borderId="0" xfId="0" applyNumberFormat="1">
      <alignment vertical="center"/>
    </xf>
    <xf numFmtId="41" fontId="0" fillId="0" borderId="0" xfId="31" applyFont="1">
      <alignment vertical="center"/>
    </xf>
    <xf numFmtId="41" fontId="33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83" fontId="0" fillId="0" borderId="0" xfId="0" applyNumberFormat="1">
      <alignment vertical="center"/>
    </xf>
    <xf numFmtId="0" fontId="7" fillId="11" borderId="1" xfId="5" applyNumberFormat="1" applyFont="1" applyFill="1" applyBorder="1" applyAlignment="1">
      <alignment horizontal="center" vertical="center"/>
    </xf>
    <xf numFmtId="49" fontId="7" fillId="0" borderId="1" xfId="5" applyNumberFormat="1" applyFont="1" applyFill="1" applyBorder="1" applyAlignment="1">
      <alignment horizontal="center"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11" borderId="1" xfId="0" applyNumberFormat="1" applyFont="1" applyFill="1" applyBorder="1" applyAlignmen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30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2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5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41" fontId="25" fillId="0" borderId="0" xfId="0" applyNumberFormat="1" applyFont="1" applyFill="1" applyAlignment="1">
      <alignment vertical="center"/>
    </xf>
    <xf numFmtId="176" fontId="29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30" fillId="0" borderId="10" xfId="0" applyFont="1" applyFill="1" applyBorder="1" applyAlignment="1">
      <alignment vertical="center"/>
    </xf>
    <xf numFmtId="0" fontId="28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8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4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9" fontId="15" fillId="0" borderId="1" xfId="5" applyNumberFormat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  <xf numFmtId="41" fontId="7" fillId="0" borderId="1" xfId="5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>
      <alignment vertical="center"/>
    </xf>
    <xf numFmtId="176" fontId="29" fillId="11" borderId="1" xfId="0" applyNumberFormat="1" applyFont="1" applyFill="1" applyBorder="1" applyAlignment="1">
      <alignment vertical="center"/>
    </xf>
    <xf numFmtId="0" fontId="30" fillId="11" borderId="1" xfId="0" applyFont="1" applyFill="1" applyBorder="1" applyAlignment="1">
      <alignment vertical="center"/>
    </xf>
    <xf numFmtId="41" fontId="7" fillId="11" borderId="1" xfId="5" applyFont="1" applyFill="1" applyBorder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5"/>
  <sheetViews>
    <sheetView tabSelected="1" view="pageBreakPreview" zoomScaleNormal="100" zoomScaleSheetLayoutView="100" workbookViewId="0">
      <pane ySplit="5" topLeftCell="A6" activePane="bottomLeft" state="frozen"/>
      <selection pane="bottomLeft" activeCell="C170" sqref="C170"/>
    </sheetView>
  </sheetViews>
  <sheetFormatPr defaultRowHeight="16.5"/>
  <cols>
    <col min="1" max="1" width="17" customWidth="1"/>
    <col min="2" max="2" width="21" bestFit="1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89" hidden="1" customWidth="1"/>
    <col min="21" max="21" width="12.25" style="170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>
      <c r="A1" s="280" t="s">
        <v>223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71"/>
      <c r="S2" s="184" t="s">
        <v>177</v>
      </c>
      <c r="U2" s="18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77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78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79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190"/>
      <c r="U6" s="187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78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78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78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78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78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78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78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78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78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78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78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78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78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78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78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78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78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78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78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78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78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78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78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78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78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78"/>
    </row>
    <row r="33" spans="1:21" ht="17.25" hidden="1" thickTop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78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78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78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78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78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78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78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78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78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78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78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78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78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189">
        <v>84.9</v>
      </c>
      <c r="U46" s="179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189">
        <v>84.9</v>
      </c>
      <c r="U47" s="179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189">
        <v>84.9</v>
      </c>
      <c r="U48" s="179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189">
        <v>84.9</v>
      </c>
      <c r="U49" s="179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189">
        <v>84.9</v>
      </c>
      <c r="U50" s="179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189">
        <v>84.9</v>
      </c>
      <c r="U51" s="179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189">
        <v>84.9</v>
      </c>
      <c r="U52" s="179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189">
        <v>84.9</v>
      </c>
      <c r="U53" s="179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189">
        <v>84.9</v>
      </c>
      <c r="U54" s="179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189">
        <v>84.9</v>
      </c>
      <c r="U55" s="179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189">
        <v>84.9</v>
      </c>
      <c r="U56" s="179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189">
        <v>84.9</v>
      </c>
      <c r="U57" s="179">
        <f t="shared" si="0"/>
        <v>225224.19642822491</v>
      </c>
    </row>
    <row r="58" spans="1:21" s="164" customFormat="1" hidden="1">
      <c r="A58" s="110" t="s">
        <v>85</v>
      </c>
      <c r="B58" s="176">
        <v>1279117.8064766699</v>
      </c>
      <c r="C58" s="177">
        <v>370887.19010117021</v>
      </c>
      <c r="D58" s="177">
        <v>219321.66055654519</v>
      </c>
      <c r="E58" s="177"/>
      <c r="F58" s="177">
        <v>151565.52954462502</v>
      </c>
      <c r="G58" s="177">
        <v>75699.276960817297</v>
      </c>
      <c r="H58" s="177">
        <v>75866.252583807742</v>
      </c>
      <c r="I58" s="177">
        <v>908230.61637549952</v>
      </c>
      <c r="J58" s="177">
        <v>142605.59324960742</v>
      </c>
      <c r="K58" s="177"/>
      <c r="L58" s="177">
        <v>765625.02312589216</v>
      </c>
      <c r="M58" s="177">
        <v>505784.68642786035</v>
      </c>
      <c r="N58" s="177">
        <v>259840.33669803187</v>
      </c>
      <c r="O58" s="177">
        <v>361927.25380615261</v>
      </c>
      <c r="P58" s="177"/>
      <c r="Q58" s="177">
        <v>917190.55267051735</v>
      </c>
      <c r="R58" s="177">
        <v>581483.96338867769</v>
      </c>
      <c r="S58" s="177">
        <v>335706.58928183961</v>
      </c>
      <c r="T58" s="191">
        <v>84.9</v>
      </c>
      <c r="U58" s="180">
        <f t="shared" si="0"/>
        <v>1506616.9687593284</v>
      </c>
    </row>
    <row r="59" spans="1:21" hidden="1">
      <c r="A59" s="172" t="s">
        <v>86</v>
      </c>
      <c r="B59" s="173">
        <v>66556.836799503886</v>
      </c>
      <c r="C59" s="174">
        <v>18774.017073714371</v>
      </c>
      <c r="D59" s="174">
        <v>6066.152573798513</v>
      </c>
      <c r="E59" s="175" t="s">
        <v>41</v>
      </c>
      <c r="F59" s="172">
        <v>12707.864499915859</v>
      </c>
      <c r="G59" s="172">
        <v>10308.73</v>
      </c>
      <c r="H59" s="172">
        <v>2399.1344999158596</v>
      </c>
      <c r="I59" s="172">
        <v>47782.819725789501</v>
      </c>
      <c r="J59" s="172">
        <v>2706.1234806715547</v>
      </c>
      <c r="K59" s="175" t="s">
        <v>41</v>
      </c>
      <c r="L59" s="172">
        <v>45076.69624511795</v>
      </c>
      <c r="M59" s="172">
        <v>25298.752345508976</v>
      </c>
      <c r="N59" s="172">
        <v>19777.943899608974</v>
      </c>
      <c r="O59" s="172">
        <v>8772.2760544700686</v>
      </c>
      <c r="P59" s="175" t="s">
        <v>41</v>
      </c>
      <c r="Q59" s="172">
        <v>57784.560745033807</v>
      </c>
      <c r="R59" s="172">
        <v>35607.482345508972</v>
      </c>
      <c r="S59" s="172">
        <v>22177.078399524835</v>
      </c>
      <c r="T59" s="189">
        <v>94.5</v>
      </c>
      <c r="U59" s="179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189">
        <v>94.5</v>
      </c>
      <c r="U60" s="179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189">
        <v>94.5</v>
      </c>
      <c r="U61" s="179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189">
        <v>94.5</v>
      </c>
      <c r="U62" s="179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189">
        <v>94.5</v>
      </c>
      <c r="U63" s="179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189">
        <v>94.5</v>
      </c>
      <c r="U64" s="179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189">
        <v>94.5</v>
      </c>
      <c r="U65" s="179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189">
        <v>94.5</v>
      </c>
      <c r="U66" s="179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189">
        <v>94.5</v>
      </c>
      <c r="U67" s="179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189">
        <v>94.5</v>
      </c>
      <c r="U68" s="179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189">
        <v>94.5</v>
      </c>
      <c r="U69" s="179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189">
        <v>94.5</v>
      </c>
      <c r="U70" s="179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189">
        <v>94.5</v>
      </c>
      <c r="U71" s="179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189">
        <v>96.1</v>
      </c>
      <c r="U72" s="179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189">
        <v>96.1</v>
      </c>
      <c r="U73" s="179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189">
        <v>96.1</v>
      </c>
      <c r="U74" s="179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189">
        <v>96.1</v>
      </c>
      <c r="U75" s="179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189">
        <v>96.1</v>
      </c>
      <c r="U76" s="179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189">
        <v>96.1</v>
      </c>
      <c r="U77" s="179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189">
        <v>96.1</v>
      </c>
      <c r="U78" s="179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189">
        <v>96.1</v>
      </c>
      <c r="U79" s="179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189">
        <v>96.1</v>
      </c>
      <c r="U80" s="179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189">
        <v>96.1</v>
      </c>
      <c r="U81" s="179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189">
        <v>96.1</v>
      </c>
      <c r="U82" s="179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189">
        <v>96.1</v>
      </c>
      <c r="U83" s="179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189">
        <v>96.1</v>
      </c>
      <c r="U84" s="179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189">
        <v>100</v>
      </c>
      <c r="U85" s="179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189">
        <v>100</v>
      </c>
      <c r="U86" s="179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189">
        <v>100</v>
      </c>
      <c r="U87" s="179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189">
        <v>100</v>
      </c>
      <c r="U88" s="179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189">
        <v>100</v>
      </c>
      <c r="U89" s="179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189">
        <v>100</v>
      </c>
      <c r="U90" s="179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189">
        <v>100</v>
      </c>
      <c r="U91" s="179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189">
        <v>100</v>
      </c>
      <c r="U92" s="179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189">
        <v>100</v>
      </c>
      <c r="U93" s="179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189">
        <v>100</v>
      </c>
      <c r="U94" s="179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189">
        <v>100</v>
      </c>
      <c r="U95" s="179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189">
        <v>100</v>
      </c>
      <c r="U96" s="179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189">
        <v>100</v>
      </c>
      <c r="U97" s="181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189">
        <v>106.2</v>
      </c>
      <c r="U98" s="179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189">
        <v>106.2</v>
      </c>
      <c r="U99" s="179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189">
        <v>106.2</v>
      </c>
      <c r="U100" s="179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189">
        <v>106.2</v>
      </c>
      <c r="U101" s="179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189">
        <v>106.2</v>
      </c>
      <c r="U102" s="179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189">
        <v>106.2</v>
      </c>
      <c r="U103" s="179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189">
        <v>106.2</v>
      </c>
      <c r="U104" s="179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189">
        <v>106.2</v>
      </c>
      <c r="U105" s="179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189">
        <v>106.2</v>
      </c>
      <c r="U106" s="179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189">
        <v>106.2</v>
      </c>
      <c r="U107" s="179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189">
        <v>106.2</v>
      </c>
      <c r="U108" s="179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189">
        <v>106.2</v>
      </c>
      <c r="U109" s="179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189">
        <v>106.2</v>
      </c>
      <c r="U110" s="182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189">
        <v>108.4</v>
      </c>
      <c r="U111" s="179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189">
        <v>108.4</v>
      </c>
      <c r="U112" s="179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189">
        <v>108.4</v>
      </c>
      <c r="U113" s="179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189">
        <v>108.4</v>
      </c>
      <c r="U114" s="179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189">
        <v>108.4</v>
      </c>
      <c r="U115" s="179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189">
        <v>108.4</v>
      </c>
      <c r="U116" s="179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189">
        <v>108.4</v>
      </c>
      <c r="U117" s="179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189">
        <v>108.4</v>
      </c>
      <c r="U118" s="179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189">
        <v>108.4</v>
      </c>
      <c r="U119" s="179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189">
        <v>108.4</v>
      </c>
      <c r="U120" s="179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189">
        <v>108.4</v>
      </c>
      <c r="U121" s="179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189">
        <v>108.4</v>
      </c>
      <c r="U122" s="179">
        <f t="shared" si="2"/>
        <v>99722.324723247235</v>
      </c>
    </row>
    <row r="123" spans="1:21" s="164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192">
        <v>108.4</v>
      </c>
      <c r="U123" s="183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189">
        <v>108.5</v>
      </c>
      <c r="U124" s="179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189">
        <v>108.5</v>
      </c>
      <c r="U125" s="179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189">
        <v>108.5</v>
      </c>
      <c r="U126" s="179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189">
        <v>108.5</v>
      </c>
      <c r="U127" s="179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189">
        <v>108.5</v>
      </c>
      <c r="U128" s="179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189">
        <v>108.5</v>
      </c>
      <c r="U129" s="179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189">
        <v>108.5</v>
      </c>
      <c r="U130" s="179">
        <f t="shared" si="2"/>
        <v>62130.875576036866</v>
      </c>
    </row>
    <row r="131" spans="1:25" hidden="1">
      <c r="A131" s="162" t="s">
        <v>135</v>
      </c>
      <c r="B131" s="163">
        <v>59679</v>
      </c>
      <c r="C131" s="163">
        <v>24326</v>
      </c>
      <c r="D131" s="163">
        <v>13832</v>
      </c>
      <c r="E131" s="163">
        <v>833</v>
      </c>
      <c r="F131" s="163">
        <v>10494</v>
      </c>
      <c r="G131" s="163">
        <v>1465</v>
      </c>
      <c r="H131" s="163">
        <v>9030</v>
      </c>
      <c r="I131" s="163">
        <v>35353</v>
      </c>
      <c r="J131" s="163">
        <v>4999</v>
      </c>
      <c r="K131" s="163">
        <v>3315</v>
      </c>
      <c r="L131" s="163">
        <v>30355</v>
      </c>
      <c r="M131" s="163">
        <v>13984</v>
      </c>
      <c r="N131" s="163">
        <v>16371</v>
      </c>
      <c r="O131" s="163">
        <v>18831</v>
      </c>
      <c r="P131" s="163">
        <v>4148</v>
      </c>
      <c r="Q131" s="163">
        <v>40849</v>
      </c>
      <c r="R131" s="163">
        <v>15448</v>
      </c>
      <c r="S131" s="163">
        <v>25401</v>
      </c>
      <c r="T131" s="189">
        <v>108.5</v>
      </c>
      <c r="U131" s="179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189">
        <v>108.5</v>
      </c>
      <c r="U132" s="179">
        <f t="shared" si="2"/>
        <v>66866.359447004608</v>
      </c>
    </row>
    <row r="133" spans="1:25" s="165" customFormat="1" hidden="1">
      <c r="A133" s="162" t="s">
        <v>137</v>
      </c>
      <c r="B133" s="163">
        <v>94919</v>
      </c>
      <c r="C133" s="163">
        <v>24092</v>
      </c>
      <c r="D133" s="163">
        <v>13308</v>
      </c>
      <c r="E133" s="163">
        <v>1325</v>
      </c>
      <c r="F133" s="163">
        <v>10784</v>
      </c>
      <c r="G133" s="163">
        <v>3256</v>
      </c>
      <c r="H133" s="163">
        <v>7528</v>
      </c>
      <c r="I133" s="163">
        <v>70827</v>
      </c>
      <c r="J133" s="163">
        <v>15427</v>
      </c>
      <c r="K133" s="163">
        <v>3005</v>
      </c>
      <c r="L133" s="163">
        <v>55400</v>
      </c>
      <c r="M133" s="163">
        <v>38706</v>
      </c>
      <c r="N133" s="163">
        <v>16694</v>
      </c>
      <c r="O133" s="163">
        <v>28735</v>
      </c>
      <c r="P133" s="163">
        <v>4330</v>
      </c>
      <c r="Q133" s="163">
        <v>66184</v>
      </c>
      <c r="R133" s="163">
        <v>41962</v>
      </c>
      <c r="S133" s="163">
        <v>24222</v>
      </c>
      <c r="T133" s="189">
        <v>108.5</v>
      </c>
      <c r="U133" s="179">
        <f t="shared" si="2"/>
        <v>87482.949308755764</v>
      </c>
    </row>
    <row r="134" spans="1:25" s="165" customFormat="1" hidden="1">
      <c r="A134" s="162" t="s">
        <v>138</v>
      </c>
      <c r="B134" s="163">
        <v>83469</v>
      </c>
      <c r="C134" s="163">
        <v>33258</v>
      </c>
      <c r="D134" s="163">
        <v>17905</v>
      </c>
      <c r="E134" s="163">
        <v>434</v>
      </c>
      <c r="F134" s="163">
        <v>15353</v>
      </c>
      <c r="G134" s="163">
        <v>6710</v>
      </c>
      <c r="H134" s="163">
        <v>8643</v>
      </c>
      <c r="I134" s="163">
        <v>50211</v>
      </c>
      <c r="J134" s="163">
        <v>7067</v>
      </c>
      <c r="K134" s="163">
        <v>1573</v>
      </c>
      <c r="L134" s="163">
        <v>43144</v>
      </c>
      <c r="M134" s="163">
        <v>24340</v>
      </c>
      <c r="N134" s="163">
        <v>18804</v>
      </c>
      <c r="O134" s="163">
        <v>24973</v>
      </c>
      <c r="P134" s="163">
        <v>2007</v>
      </c>
      <c r="Q134" s="163">
        <v>58496</v>
      </c>
      <c r="R134" s="163">
        <v>31050</v>
      </c>
      <c r="S134" s="163">
        <v>27446</v>
      </c>
      <c r="T134" s="189">
        <v>108.5</v>
      </c>
      <c r="U134" s="179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189">
        <v>108.5</v>
      </c>
      <c r="U135" s="179">
        <f t="shared" si="2"/>
        <v>132282.02764976959</v>
      </c>
      <c r="Y135" s="143"/>
    </row>
    <row r="136" spans="1:25" hidden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189">
        <v>108.5</v>
      </c>
      <c r="U136" s="183">
        <f t="shared" si="2"/>
        <v>841538.24884792627</v>
      </c>
    </row>
    <row r="137" spans="1:25" hidden="1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193">
        <v>110.1</v>
      </c>
      <c r="U137" s="179">
        <f t="shared" si="2"/>
        <v>63058.128973660314</v>
      </c>
    </row>
    <row r="138" spans="1:25" hidden="1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193">
        <v>110.1</v>
      </c>
      <c r="U138" s="179">
        <f t="shared" si="2"/>
        <v>70619.43687556767</v>
      </c>
    </row>
    <row r="139" spans="1:25" hidden="1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193">
        <v>110.1</v>
      </c>
      <c r="U139" s="179">
        <f t="shared" si="2"/>
        <v>69449.591280653956</v>
      </c>
    </row>
    <row r="140" spans="1:25" hidden="1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193">
        <v>110.1</v>
      </c>
      <c r="U140" s="179">
        <f t="shared" si="2"/>
        <v>82788.374205267944</v>
      </c>
    </row>
    <row r="141" spans="1:25" hidden="1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193">
        <v>110.1</v>
      </c>
      <c r="U141" s="179">
        <f t="shared" si="2"/>
        <v>72074.477747502271</v>
      </c>
    </row>
    <row r="142" spans="1:25" hidden="1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193">
        <v>110.1</v>
      </c>
      <c r="U142" s="179">
        <f t="shared" si="2"/>
        <v>93009.990917347881</v>
      </c>
    </row>
    <row r="143" spans="1:25" hidden="1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193">
        <v>110.1</v>
      </c>
      <c r="U143" s="179">
        <f t="shared" si="2"/>
        <v>74327.883742052683</v>
      </c>
    </row>
    <row r="144" spans="1:25" hidden="1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193">
        <v>110.1</v>
      </c>
      <c r="U144" s="179">
        <f t="shared" si="2"/>
        <v>85740.236148955504</v>
      </c>
    </row>
    <row r="145" spans="1:25" hidden="1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193">
        <v>110.1</v>
      </c>
      <c r="U145" s="179">
        <f t="shared" si="2"/>
        <v>87015.440508628526</v>
      </c>
    </row>
    <row r="146" spans="1:25" s="165" customFormat="1" hidden="1">
      <c r="A146" s="162" t="s">
        <v>150</v>
      </c>
      <c r="B146" s="163">
        <v>89165</v>
      </c>
      <c r="C146" s="163">
        <v>21910</v>
      </c>
      <c r="D146" s="163">
        <v>13426</v>
      </c>
      <c r="E146" s="163">
        <v>1523</v>
      </c>
      <c r="F146" s="163">
        <v>8484</v>
      </c>
      <c r="G146" s="163">
        <v>1666</v>
      </c>
      <c r="H146" s="163">
        <v>6818</v>
      </c>
      <c r="I146" s="163">
        <v>67256</v>
      </c>
      <c r="J146" s="163">
        <v>9599</v>
      </c>
      <c r="K146" s="163">
        <v>2528</v>
      </c>
      <c r="L146" s="163">
        <v>57656</v>
      </c>
      <c r="M146" s="163">
        <v>39118</v>
      </c>
      <c r="N146" s="163">
        <v>18538</v>
      </c>
      <c r="O146" s="163">
        <v>23025</v>
      </c>
      <c r="P146" s="163">
        <v>4051</v>
      </c>
      <c r="Q146" s="163">
        <v>66140</v>
      </c>
      <c r="R146" s="163">
        <v>40783</v>
      </c>
      <c r="S146" s="163">
        <v>25357</v>
      </c>
      <c r="T146" s="193">
        <v>110.1</v>
      </c>
      <c r="U146" s="179">
        <f t="shared" si="2"/>
        <v>80985.467756584927</v>
      </c>
    </row>
    <row r="147" spans="1:25" s="165" customFormat="1" hidden="1">
      <c r="A147" s="162" t="s">
        <v>151</v>
      </c>
      <c r="B147" s="163">
        <v>73466</v>
      </c>
      <c r="C147" s="163">
        <v>24881</v>
      </c>
      <c r="D147" s="163">
        <v>12556</v>
      </c>
      <c r="E147" s="163">
        <v>308</v>
      </c>
      <c r="F147" s="163">
        <v>12324</v>
      </c>
      <c r="G147" s="163">
        <v>5399</v>
      </c>
      <c r="H147" s="163">
        <v>6925</v>
      </c>
      <c r="I147" s="163">
        <v>48586</v>
      </c>
      <c r="J147" s="163">
        <v>11403</v>
      </c>
      <c r="K147" s="163">
        <v>2997</v>
      </c>
      <c r="L147" s="163">
        <v>37183</v>
      </c>
      <c r="M147" s="163">
        <v>13334</v>
      </c>
      <c r="N147" s="163">
        <v>23849</v>
      </c>
      <c r="O147" s="163">
        <v>23959</v>
      </c>
      <c r="P147" s="163">
        <v>3305</v>
      </c>
      <c r="Q147" s="163">
        <v>49507</v>
      </c>
      <c r="R147" s="163">
        <v>18733</v>
      </c>
      <c r="S147" s="163">
        <v>30775</v>
      </c>
      <c r="T147" s="193">
        <v>110.1</v>
      </c>
      <c r="U147" s="179">
        <f t="shared" si="2"/>
        <v>66726.61217075387</v>
      </c>
    </row>
    <row r="148" spans="1:25" hidden="1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193">
        <v>110.1</v>
      </c>
      <c r="U148" s="179">
        <f t="shared" si="2"/>
        <v>130284.28701180746</v>
      </c>
      <c r="Y148" s="143"/>
    </row>
    <row r="149" spans="1:25" hidden="1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193">
        <v>110.1</v>
      </c>
      <c r="U149" s="183">
        <f t="shared" si="2"/>
        <v>976079.92733878293</v>
      </c>
    </row>
    <row r="150" spans="1:25" ht="18" hidden="1" customHeight="1" thickTop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194">
        <v>110</v>
      </c>
      <c r="U150" s="179">
        <f t="shared" si="2"/>
        <v>83744.545454545456</v>
      </c>
    </row>
    <row r="151" spans="1:25" ht="18" hidden="1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194">
        <v>110</v>
      </c>
      <c r="U151" s="179">
        <f t="shared" si="2"/>
        <v>73496.363636363647</v>
      </c>
    </row>
    <row r="152" spans="1:25" ht="18" hidden="1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194">
        <v>110</v>
      </c>
      <c r="U152" s="179">
        <f t="shared" si="2"/>
        <v>130928.18181818181</v>
      </c>
    </row>
    <row r="153" spans="1:25" ht="18" hidden="1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194">
        <v>108.6</v>
      </c>
      <c r="U153" s="179">
        <f t="shared" si="2"/>
        <v>99912.352235723534</v>
      </c>
    </row>
    <row r="154" spans="1:25" ht="18" hidden="1" customHeight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194">
        <v>108.6</v>
      </c>
      <c r="U154" s="179">
        <f t="shared" si="2"/>
        <v>142685.08287292818</v>
      </c>
    </row>
    <row r="155" spans="1:25" s="242" customFormat="1" ht="18" hidden="1" customHeight="1">
      <c r="A155" s="141" t="s">
        <v>169</v>
      </c>
      <c r="B155" s="239">
        <v>158650</v>
      </c>
      <c r="C155" s="239">
        <v>55954</v>
      </c>
      <c r="D155" s="239">
        <v>46704</v>
      </c>
      <c r="E155" s="239">
        <v>680</v>
      </c>
      <c r="F155" s="239">
        <v>9251</v>
      </c>
      <c r="G155" s="239">
        <v>1590</v>
      </c>
      <c r="H155" s="239">
        <v>7661</v>
      </c>
      <c r="I155" s="239">
        <v>102696</v>
      </c>
      <c r="J155" s="239">
        <v>11783</v>
      </c>
      <c r="K155" s="239">
        <v>6058</v>
      </c>
      <c r="L155" s="239">
        <v>90912</v>
      </c>
      <c r="M155" s="239">
        <v>55019</v>
      </c>
      <c r="N155" s="239">
        <v>35893</v>
      </c>
      <c r="O155" s="239">
        <v>58487</v>
      </c>
      <c r="P155" s="239">
        <v>6738</v>
      </c>
      <c r="Q155" s="239">
        <v>100163</v>
      </c>
      <c r="R155" s="239">
        <v>56609</v>
      </c>
      <c r="S155" s="239">
        <v>43554</v>
      </c>
      <c r="T155" s="240">
        <v>108.6</v>
      </c>
      <c r="U155" s="241">
        <f t="shared" si="2"/>
        <v>146086.5561694291</v>
      </c>
    </row>
    <row r="156" spans="1:25" s="244" customFormat="1" ht="18" hidden="1" customHeight="1">
      <c r="A156" s="158" t="s">
        <v>172</v>
      </c>
      <c r="B156" s="243">
        <v>103387.79528973253</v>
      </c>
      <c r="C156" s="243">
        <v>25940.240000000002</v>
      </c>
      <c r="D156" s="243">
        <v>15778.12</v>
      </c>
      <c r="E156" s="243">
        <v>357.02</v>
      </c>
      <c r="F156" s="243">
        <v>10162.120000000001</v>
      </c>
      <c r="G156" s="243">
        <v>4191.2</v>
      </c>
      <c r="H156" s="243">
        <v>5970.92</v>
      </c>
      <c r="I156" s="243">
        <v>77447.55528973254</v>
      </c>
      <c r="J156" s="243">
        <v>3849.6755890755535</v>
      </c>
      <c r="K156" s="243">
        <v>2667.76</v>
      </c>
      <c r="L156" s="243">
        <v>73597.879700656995</v>
      </c>
      <c r="M156" s="243">
        <v>48000.741787599669</v>
      </c>
      <c r="N156" s="243">
        <v>25597.137913057319</v>
      </c>
      <c r="O156" s="243">
        <v>19627.795589075555</v>
      </c>
      <c r="P156" s="243">
        <v>3024.78</v>
      </c>
      <c r="Q156" s="243">
        <v>83759.999700656976</v>
      </c>
      <c r="R156" s="243">
        <v>52191.941787599673</v>
      </c>
      <c r="S156" s="243">
        <v>31568.057913057321</v>
      </c>
      <c r="T156" s="240">
        <v>111.2</v>
      </c>
      <c r="U156" s="241">
        <f t="shared" si="2"/>
        <v>92974.63605191774</v>
      </c>
    </row>
    <row r="157" spans="1:25" s="246" customFormat="1" ht="18" hidden="1" customHeight="1">
      <c r="A157" s="158" t="s">
        <v>173</v>
      </c>
      <c r="B157" s="245">
        <v>97783</v>
      </c>
      <c r="C157" s="245">
        <v>25315</v>
      </c>
      <c r="D157" s="245">
        <v>9505</v>
      </c>
      <c r="E157" s="245">
        <v>205</v>
      </c>
      <c r="F157" s="245">
        <v>15810</v>
      </c>
      <c r="G157" s="245">
        <v>11022</v>
      </c>
      <c r="H157" s="245">
        <v>4787</v>
      </c>
      <c r="I157" s="245">
        <v>72468</v>
      </c>
      <c r="J157" s="245">
        <v>6665</v>
      </c>
      <c r="K157" s="245">
        <v>1837</v>
      </c>
      <c r="L157" s="245">
        <v>65803</v>
      </c>
      <c r="M157" s="245">
        <v>43878</v>
      </c>
      <c r="N157" s="245">
        <v>21926</v>
      </c>
      <c r="O157" s="245">
        <v>16170</v>
      </c>
      <c r="P157" s="245">
        <v>2043</v>
      </c>
      <c r="Q157" s="245">
        <v>81613</v>
      </c>
      <c r="R157" s="245">
        <v>54900</v>
      </c>
      <c r="S157" s="245">
        <v>26713</v>
      </c>
      <c r="T157" s="240">
        <v>111.2</v>
      </c>
      <c r="U157" s="241">
        <f t="shared" si="2"/>
        <v>87934.352517985608</v>
      </c>
    </row>
    <row r="158" spans="1:25" s="246" customFormat="1" ht="18" hidden="1" customHeight="1">
      <c r="A158" s="158" t="s">
        <v>174</v>
      </c>
      <c r="B158" s="247">
        <v>204073.735782295</v>
      </c>
      <c r="C158" s="247">
        <v>19194.32</v>
      </c>
      <c r="D158" s="247">
        <v>13913.42</v>
      </c>
      <c r="E158" s="247">
        <v>605.86</v>
      </c>
      <c r="F158" s="247">
        <v>5280.9</v>
      </c>
      <c r="G158" s="247">
        <v>817.5</v>
      </c>
      <c r="H158" s="247">
        <v>4463.3999999999996</v>
      </c>
      <c r="I158" s="247">
        <v>184879.41578229493</v>
      </c>
      <c r="J158" s="247">
        <v>47522.600996772424</v>
      </c>
      <c r="K158" s="247">
        <v>38676.213526305888</v>
      </c>
      <c r="L158" s="247">
        <v>137356.81478552253</v>
      </c>
      <c r="M158" s="247">
        <v>84651.826343210822</v>
      </c>
      <c r="N158" s="247">
        <v>52704.988442311704</v>
      </c>
      <c r="O158" s="247">
        <v>61436.020996772422</v>
      </c>
      <c r="P158" s="247">
        <v>39282.073526305889</v>
      </c>
      <c r="Q158" s="247">
        <v>142637.71478552252</v>
      </c>
      <c r="R158" s="247">
        <v>85469.326343210822</v>
      </c>
      <c r="S158" s="247">
        <v>57168.388442311705</v>
      </c>
      <c r="T158" s="248">
        <v>111.2</v>
      </c>
      <c r="U158" s="241">
        <f t="shared" si="2"/>
        <v>183519.54656681206</v>
      </c>
    </row>
    <row r="159" spans="1:25" s="244" customFormat="1" ht="18" hidden="1" customHeight="1">
      <c r="A159" s="158" t="s">
        <v>175</v>
      </c>
      <c r="B159" s="247">
        <v>119967</v>
      </c>
      <c r="C159" s="247">
        <v>27953</v>
      </c>
      <c r="D159" s="247">
        <v>18362</v>
      </c>
      <c r="E159" s="247">
        <v>3467</v>
      </c>
      <c r="F159" s="247">
        <v>9592</v>
      </c>
      <c r="G159" s="247">
        <v>2260</v>
      </c>
      <c r="H159" s="247">
        <v>7332</v>
      </c>
      <c r="I159" s="247">
        <v>92014</v>
      </c>
      <c r="J159" s="247">
        <v>6292</v>
      </c>
      <c r="K159" s="247">
        <v>1451</v>
      </c>
      <c r="L159" s="247">
        <v>85722</v>
      </c>
      <c r="M159" s="247">
        <v>63063</v>
      </c>
      <c r="N159" s="247">
        <v>22659</v>
      </c>
      <c r="O159" s="247">
        <v>24653</v>
      </c>
      <c r="P159" s="247">
        <v>4919</v>
      </c>
      <c r="Q159" s="247">
        <v>95314</v>
      </c>
      <c r="R159" s="247">
        <v>65323</v>
      </c>
      <c r="S159" s="247">
        <v>29990</v>
      </c>
      <c r="T159" s="248"/>
      <c r="U159" s="241" t="e">
        <f t="shared" si="2"/>
        <v>#DIV/0!</v>
      </c>
    </row>
    <row r="160" spans="1:25" s="244" customFormat="1" ht="18" hidden="1" customHeight="1">
      <c r="A160" s="233" t="s">
        <v>176</v>
      </c>
      <c r="B160" s="249">
        <v>152871.87538101626</v>
      </c>
      <c r="C160" s="249">
        <v>44040.480000000003</v>
      </c>
      <c r="D160" s="249">
        <v>30603.279999999999</v>
      </c>
      <c r="E160" s="249">
        <v>971.49</v>
      </c>
      <c r="F160" s="249">
        <v>13437.2</v>
      </c>
      <c r="G160" s="249">
        <v>6851</v>
      </c>
      <c r="H160" s="249">
        <v>6586</v>
      </c>
      <c r="I160" s="249">
        <v>108831.39538101625</v>
      </c>
      <c r="J160" s="249">
        <v>14022.121081180474</v>
      </c>
      <c r="K160" s="249">
        <v>2742.28</v>
      </c>
      <c r="L160" s="249">
        <v>94809.274299835772</v>
      </c>
      <c r="M160" s="249">
        <v>61476.546817519302</v>
      </c>
      <c r="N160" s="249">
        <v>33332.727482316477</v>
      </c>
      <c r="O160" s="249">
        <v>44625.401081180476</v>
      </c>
      <c r="P160" s="249">
        <v>3713.77</v>
      </c>
      <c r="Q160" s="249">
        <v>108246.47429983577</v>
      </c>
      <c r="R160" s="249">
        <v>68328</v>
      </c>
      <c r="S160" s="249">
        <v>39919</v>
      </c>
      <c r="T160" s="248"/>
      <c r="U160" s="250" t="e">
        <f t="shared" si="2"/>
        <v>#DIV/0!</v>
      </c>
      <c r="Y160" s="251"/>
    </row>
    <row r="161" spans="1:25" s="246" customFormat="1" ht="18" hidden="1" customHeight="1">
      <c r="A161" s="158" t="s">
        <v>178</v>
      </c>
      <c r="B161" s="247">
        <v>162655.79666666666</v>
      </c>
      <c r="C161" s="281">
        <v>70415.899999999994</v>
      </c>
      <c r="D161" s="281">
        <v>40728.94</v>
      </c>
      <c r="E161" s="281">
        <v>1824.28</v>
      </c>
      <c r="F161" s="281">
        <v>29686.959999999999</v>
      </c>
      <c r="G161" s="281">
        <v>13831.09</v>
      </c>
      <c r="H161" s="281">
        <v>15855.87</v>
      </c>
      <c r="I161" s="281">
        <v>92239.896666666667</v>
      </c>
      <c r="J161" s="281">
        <v>27609.826666666664</v>
      </c>
      <c r="K161" s="281">
        <v>225.79</v>
      </c>
      <c r="L161" s="281">
        <v>64630.07</v>
      </c>
      <c r="M161" s="281">
        <v>30106.016666666666</v>
      </c>
      <c r="N161" s="281">
        <v>34524.053333333337</v>
      </c>
      <c r="O161" s="247">
        <v>68338.766666666663</v>
      </c>
      <c r="P161" s="247">
        <v>2050.0700000000002</v>
      </c>
      <c r="Q161" s="247">
        <v>94317.03</v>
      </c>
      <c r="R161" s="247">
        <v>43937.106666666667</v>
      </c>
      <c r="S161" s="247">
        <v>50379.92333333334</v>
      </c>
      <c r="T161" s="248"/>
      <c r="U161" s="257" t="e">
        <f>B161/T161*100</f>
        <v>#DIV/0!</v>
      </c>
      <c r="Y161" s="262"/>
    </row>
    <row r="162" spans="1:25" s="254" customFormat="1" ht="18" hidden="1" customHeight="1">
      <c r="A162" s="119" t="s">
        <v>182</v>
      </c>
      <c r="B162" s="252">
        <f>SUM(B150:B161)</f>
        <v>1579836.0176477062</v>
      </c>
      <c r="C162" s="252">
        <f t="shared" ref="C162:S162" si="7">SUM(C150:C161)</f>
        <v>447328.93999999994</v>
      </c>
      <c r="D162" s="252">
        <f t="shared" si="7"/>
        <v>306618.76</v>
      </c>
      <c r="E162" s="252">
        <f t="shared" si="7"/>
        <v>13759.650000000001</v>
      </c>
      <c r="F162" s="252">
        <f t="shared" si="7"/>
        <v>140711.18</v>
      </c>
      <c r="G162" s="252">
        <f t="shared" si="7"/>
        <v>51613.789999999994</v>
      </c>
      <c r="H162" s="252">
        <f t="shared" si="7"/>
        <v>89095.19</v>
      </c>
      <c r="I162" s="252">
        <f t="shared" si="7"/>
        <v>1132507.2631197104</v>
      </c>
      <c r="J162" s="252">
        <f t="shared" si="7"/>
        <v>148285.22433369514</v>
      </c>
      <c r="K162" s="252">
        <f t="shared" si="7"/>
        <v>69984.04352630589</v>
      </c>
      <c r="L162" s="252">
        <f t="shared" si="7"/>
        <v>984221.03878601524</v>
      </c>
      <c r="M162" s="252">
        <f t="shared" si="7"/>
        <v>625215.13161499659</v>
      </c>
      <c r="N162" s="252">
        <f t="shared" si="7"/>
        <v>359006.90717101883</v>
      </c>
      <c r="O162" s="252">
        <f t="shared" si="7"/>
        <v>454903.98433369515</v>
      </c>
      <c r="P162" s="252">
        <f t="shared" si="7"/>
        <v>83744.693526305899</v>
      </c>
      <c r="Q162" s="252">
        <f t="shared" si="7"/>
        <v>1124931.2187860152</v>
      </c>
      <c r="R162" s="252">
        <f t="shared" si="7"/>
        <v>676829.37479747715</v>
      </c>
      <c r="S162" s="252">
        <f t="shared" si="7"/>
        <v>448103.3696887024</v>
      </c>
      <c r="T162" s="240">
        <v>110.16800000000001</v>
      </c>
      <c r="U162" s="253">
        <f>B162/T162*100</f>
        <v>1434024.415118461</v>
      </c>
      <c r="Y162" s="255"/>
    </row>
    <row r="163" spans="1:25" s="237" customFormat="1" ht="18" customHeight="1" thickTop="1">
      <c r="A163" s="231" t="s">
        <v>184</v>
      </c>
      <c r="B163" s="234">
        <v>78814.60647506715</v>
      </c>
      <c r="C163" s="284">
        <v>29437.54</v>
      </c>
      <c r="D163" s="284">
        <v>19304.73</v>
      </c>
      <c r="E163" s="284">
        <v>3106.93</v>
      </c>
      <c r="F163" s="284">
        <v>10132.81</v>
      </c>
      <c r="G163" s="284">
        <v>4609.59</v>
      </c>
      <c r="H163" s="284">
        <v>5523.22</v>
      </c>
      <c r="I163" s="284">
        <v>49377.066475067157</v>
      </c>
      <c r="J163" s="284">
        <v>4781.047842709002</v>
      </c>
      <c r="K163" s="284">
        <v>1748</v>
      </c>
      <c r="L163" s="284">
        <v>44596.018632358144</v>
      </c>
      <c r="M163" s="284">
        <v>24639.523583227863</v>
      </c>
      <c r="N163" s="284">
        <v>19956.495049130288</v>
      </c>
      <c r="O163" s="234">
        <v>24085.777842709002</v>
      </c>
      <c r="P163" s="234">
        <v>4854.93</v>
      </c>
      <c r="Q163" s="234">
        <v>54728.828632358141</v>
      </c>
      <c r="R163" s="234">
        <v>29249.113583227863</v>
      </c>
      <c r="S163" s="234">
        <v>25479.715049130289</v>
      </c>
      <c r="T163" s="285"/>
      <c r="U163" s="235"/>
      <c r="Y163" s="238"/>
    </row>
    <row r="164" spans="1:25" s="244" customFormat="1" ht="18" customHeight="1">
      <c r="A164" s="158" t="s">
        <v>185</v>
      </c>
      <c r="B164" s="247">
        <v>110447.21469007744</v>
      </c>
      <c r="C164" s="256">
        <v>30454.22</v>
      </c>
      <c r="D164" s="256">
        <v>15153.86</v>
      </c>
      <c r="E164" s="256">
        <v>269.04000000000002</v>
      </c>
      <c r="F164" s="256">
        <v>15300.36</v>
      </c>
      <c r="G164" s="256">
        <v>8684.23</v>
      </c>
      <c r="H164" s="256">
        <v>6616.13</v>
      </c>
      <c r="I164" s="256">
        <v>79992.994690077438</v>
      </c>
      <c r="J164" s="256">
        <v>7497.6628790194964</v>
      </c>
      <c r="K164" s="256">
        <v>6507.03</v>
      </c>
      <c r="L164" s="256">
        <v>72495.331811057942</v>
      </c>
      <c r="M164" s="256">
        <v>39013.060793636883</v>
      </c>
      <c r="N164" s="256">
        <v>33482.271017421066</v>
      </c>
      <c r="O164" s="258">
        <v>22651.522879019496</v>
      </c>
      <c r="P164" s="258">
        <v>6776.07</v>
      </c>
      <c r="Q164" s="258">
        <v>87795.691811057943</v>
      </c>
      <c r="R164" s="258">
        <v>47697.290793636879</v>
      </c>
      <c r="S164" s="258">
        <v>40098.401017421063</v>
      </c>
      <c r="T164" s="259"/>
      <c r="U164" s="257"/>
      <c r="Y164" s="251"/>
    </row>
    <row r="165" spans="1:25" s="246" customFormat="1" ht="18" customHeight="1">
      <c r="A165" s="158" t="s">
        <v>186</v>
      </c>
      <c r="B165" s="247">
        <v>132017.32222372183</v>
      </c>
      <c r="C165" s="247">
        <v>38756.1</v>
      </c>
      <c r="D165" s="247">
        <v>21588.17</v>
      </c>
      <c r="E165" s="247">
        <v>1043.79</v>
      </c>
      <c r="F165" s="247">
        <v>17167.93</v>
      </c>
      <c r="G165" s="247">
        <v>10141.959999999999</v>
      </c>
      <c r="H165" s="247">
        <v>7025.97</v>
      </c>
      <c r="I165" s="247">
        <v>93261.222223721838</v>
      </c>
      <c r="J165" s="247">
        <v>14298.15565411229</v>
      </c>
      <c r="K165" s="247">
        <v>6737.48</v>
      </c>
      <c r="L165" s="247">
        <v>78963.066569609553</v>
      </c>
      <c r="M165" s="247">
        <v>47198.682455490554</v>
      </c>
      <c r="N165" s="247">
        <v>31764.384114119002</v>
      </c>
      <c r="O165" s="258">
        <v>35886.32565411229</v>
      </c>
      <c r="P165" s="258">
        <v>7781.27</v>
      </c>
      <c r="Q165" s="258">
        <v>96130.996569609546</v>
      </c>
      <c r="R165" s="258">
        <v>57340.642455490561</v>
      </c>
      <c r="S165" s="258">
        <v>38790.354114119</v>
      </c>
      <c r="T165" s="260"/>
      <c r="U165" s="261"/>
      <c r="Y165" s="262"/>
    </row>
    <row r="166" spans="1:25" s="246" customFormat="1" ht="18" customHeight="1">
      <c r="A166" s="158" t="s">
        <v>187</v>
      </c>
      <c r="B166" s="203">
        <v>120303.25663763564</v>
      </c>
      <c r="C166" s="263">
        <v>20870.69311692</v>
      </c>
      <c r="D166" s="264">
        <v>15759.23569892</v>
      </c>
      <c r="E166" s="263">
        <v>1467.17</v>
      </c>
      <c r="F166" s="263">
        <v>5111.457418</v>
      </c>
      <c r="G166" s="263">
        <v>1800.81</v>
      </c>
      <c r="H166" s="263">
        <v>3310.647418</v>
      </c>
      <c r="I166" s="263">
        <v>99432.563520715645</v>
      </c>
      <c r="J166" s="263">
        <v>7165.0688986645964</v>
      </c>
      <c r="K166" s="263">
        <v>569.90951551680644</v>
      </c>
      <c r="L166" s="263">
        <v>92267.494622051046</v>
      </c>
      <c r="M166" s="263">
        <v>62016.068573918405</v>
      </c>
      <c r="N166" s="263">
        <v>30251.426048132646</v>
      </c>
      <c r="O166" s="265">
        <v>22924.304597584596</v>
      </c>
      <c r="P166" s="265">
        <v>2037.0795155168066</v>
      </c>
      <c r="Q166" s="265">
        <v>97378.952040051052</v>
      </c>
      <c r="R166" s="265">
        <v>63816.87857391841</v>
      </c>
      <c r="S166" s="265">
        <v>33562.07346613265</v>
      </c>
      <c r="T166" s="260"/>
      <c r="U166" s="261"/>
      <c r="Y166" s="262"/>
    </row>
    <row r="167" spans="1:25" s="244" customFormat="1" ht="18" customHeight="1">
      <c r="A167" s="158" t="s">
        <v>188</v>
      </c>
      <c r="B167" s="203">
        <v>109717.3168216382</v>
      </c>
      <c r="C167" s="263">
        <v>30351.01</v>
      </c>
      <c r="D167" s="264">
        <v>19066.310000000001</v>
      </c>
      <c r="E167" s="263">
        <v>603</v>
      </c>
      <c r="F167" s="263">
        <v>11284.7</v>
      </c>
      <c r="G167" s="263">
        <v>2436.46</v>
      </c>
      <c r="H167" s="263">
        <v>8848.24</v>
      </c>
      <c r="I167" s="263">
        <v>79366.306821638209</v>
      </c>
      <c r="J167" s="263">
        <v>5262.6004868198779</v>
      </c>
      <c r="K167" s="263">
        <v>2195.86</v>
      </c>
      <c r="L167" s="263">
        <v>74103.706334818329</v>
      </c>
      <c r="M167" s="263">
        <v>48265.997098407744</v>
      </c>
      <c r="N167" s="263">
        <v>25837.709236410592</v>
      </c>
      <c r="O167" s="265">
        <v>24328.910486819877</v>
      </c>
      <c r="P167" s="265">
        <v>2798.86</v>
      </c>
      <c r="Q167" s="265">
        <v>85388.406334818341</v>
      </c>
      <c r="R167" s="265">
        <v>50702.457098407744</v>
      </c>
      <c r="S167" s="265">
        <v>34685.949236410583</v>
      </c>
      <c r="T167" s="259"/>
      <c r="U167" s="257"/>
      <c r="Y167" s="251"/>
    </row>
    <row r="168" spans="1:25" s="244" customFormat="1" ht="18" customHeight="1">
      <c r="A168" s="158" t="s">
        <v>189</v>
      </c>
      <c r="B168" s="203">
        <v>139117.74935301309</v>
      </c>
      <c r="C168" s="263">
        <v>37212.53</v>
      </c>
      <c r="D168" s="264">
        <v>22850.61</v>
      </c>
      <c r="E168" s="263">
        <v>439.24</v>
      </c>
      <c r="F168" s="263">
        <v>14361.92</v>
      </c>
      <c r="G168" s="263">
        <v>3602.83</v>
      </c>
      <c r="H168" s="263">
        <v>10759.09</v>
      </c>
      <c r="I168" s="263">
        <v>101905.21935301309</v>
      </c>
      <c r="J168" s="263">
        <v>9941.6281920838192</v>
      </c>
      <c r="K168" s="263">
        <v>3375.37</v>
      </c>
      <c r="L168" s="263">
        <v>91963.591160929282</v>
      </c>
      <c r="M168" s="263">
        <v>58093.197029596668</v>
      </c>
      <c r="N168" s="263">
        <v>33870.394131332607</v>
      </c>
      <c r="O168" s="265">
        <v>32792.238192083816</v>
      </c>
      <c r="P168" s="265">
        <v>3814.61</v>
      </c>
      <c r="Q168" s="265">
        <v>106325.51116092928</v>
      </c>
      <c r="R168" s="265">
        <v>61696.027029596669</v>
      </c>
      <c r="S168" s="265">
        <v>44629.484131332611</v>
      </c>
      <c r="T168" s="259"/>
      <c r="U168" s="257"/>
      <c r="Y168" s="251"/>
    </row>
    <row r="169" spans="1:25" s="246" customFormat="1" ht="18" customHeight="1">
      <c r="A169" s="158" t="s">
        <v>201</v>
      </c>
      <c r="B169" s="203">
        <v>147473.12541402047</v>
      </c>
      <c r="C169" s="263">
        <v>45637.43</v>
      </c>
      <c r="D169" s="264">
        <v>24798.59</v>
      </c>
      <c r="E169" s="263">
        <v>4077.6</v>
      </c>
      <c r="F169" s="263">
        <v>20838.84</v>
      </c>
      <c r="G169" s="263">
        <v>10507.12</v>
      </c>
      <c r="H169" s="263">
        <v>10331.719999999999</v>
      </c>
      <c r="I169" s="263">
        <v>101835.69541402046</v>
      </c>
      <c r="J169" s="263">
        <v>9246.6027586500495</v>
      </c>
      <c r="K169" s="263">
        <v>1627.2963718911155</v>
      </c>
      <c r="L169" s="263">
        <v>92589.092655370405</v>
      </c>
      <c r="M169" s="263">
        <v>57396.053575016471</v>
      </c>
      <c r="N169" s="263">
        <v>35193.039080353941</v>
      </c>
      <c r="O169" s="265">
        <v>34045.192758650046</v>
      </c>
      <c r="P169" s="265">
        <v>5704.8963718911155</v>
      </c>
      <c r="Q169" s="265">
        <v>113427.9326553704</v>
      </c>
      <c r="R169" s="265">
        <v>67903.173575016466</v>
      </c>
      <c r="S169" s="265">
        <v>45524.759080353935</v>
      </c>
      <c r="T169" s="260"/>
      <c r="U169" s="261"/>
      <c r="Y169" s="262"/>
    </row>
    <row r="170" spans="1:25" s="246" customFormat="1" ht="18" customHeight="1">
      <c r="A170" s="158" t="s">
        <v>204</v>
      </c>
      <c r="B170" s="203">
        <v>153809.39476147969</v>
      </c>
      <c r="C170" s="263">
        <v>48283.37</v>
      </c>
      <c r="D170" s="264">
        <v>21054.27</v>
      </c>
      <c r="E170" s="263">
        <v>317.63</v>
      </c>
      <c r="F170" s="263">
        <v>27229.1</v>
      </c>
      <c r="G170" s="263">
        <v>13900.56</v>
      </c>
      <c r="H170" s="263">
        <v>13328.54</v>
      </c>
      <c r="I170" s="263">
        <v>105526.0247614797</v>
      </c>
      <c r="J170" s="263">
        <v>19227.33181339757</v>
      </c>
      <c r="K170" s="263">
        <v>6375.76</v>
      </c>
      <c r="L170" s="263">
        <v>86298.692948082127</v>
      </c>
      <c r="M170" s="263">
        <v>57097.830399849525</v>
      </c>
      <c r="N170" s="263">
        <v>29200.862548232599</v>
      </c>
      <c r="O170" s="265">
        <v>40281.601813397574</v>
      </c>
      <c r="P170" s="265">
        <v>6693.39</v>
      </c>
      <c r="Q170" s="265">
        <v>113527.79294808213</v>
      </c>
      <c r="R170" s="265">
        <v>70998.390399849523</v>
      </c>
      <c r="S170" s="265">
        <v>42529.402548232603</v>
      </c>
      <c r="T170" s="260"/>
      <c r="U170" s="261"/>
      <c r="Y170" s="262"/>
    </row>
    <row r="171" spans="1:25" s="246" customFormat="1" ht="18" customHeight="1">
      <c r="A171" s="158" t="s">
        <v>205</v>
      </c>
      <c r="B171" s="203">
        <v>132506.74182587379</v>
      </c>
      <c r="C171" s="263">
        <v>30405.59</v>
      </c>
      <c r="D171" s="264">
        <v>16204.34</v>
      </c>
      <c r="E171" s="263">
        <v>58.26</v>
      </c>
      <c r="F171" s="263">
        <v>14201.25</v>
      </c>
      <c r="G171" s="263">
        <v>2898.57</v>
      </c>
      <c r="H171" s="263">
        <v>11302.68</v>
      </c>
      <c r="I171" s="263">
        <v>102101.15182587378</v>
      </c>
      <c r="J171" s="263">
        <v>9434.5732353187577</v>
      </c>
      <c r="K171" s="263">
        <v>0</v>
      </c>
      <c r="L171" s="263">
        <v>92666.578590555029</v>
      </c>
      <c r="M171" s="263">
        <v>71603.624879877068</v>
      </c>
      <c r="N171" s="263">
        <v>21062.95371067795</v>
      </c>
      <c r="O171" s="265">
        <v>25638.91323531876</v>
      </c>
      <c r="P171" s="265">
        <v>58.26</v>
      </c>
      <c r="Q171" s="265">
        <v>106867.82859055503</v>
      </c>
      <c r="R171" s="265">
        <v>74502.194879877075</v>
      </c>
      <c r="S171" s="265">
        <v>32365.63371067795</v>
      </c>
      <c r="T171" s="266"/>
      <c r="U171" s="267"/>
      <c r="Y171" s="262"/>
    </row>
    <row r="172" spans="1:25" s="244" customFormat="1" ht="18" customHeight="1">
      <c r="A172" s="158" t="s">
        <v>206</v>
      </c>
      <c r="B172" s="203">
        <v>168155.86559022707</v>
      </c>
      <c r="C172" s="263">
        <v>38841.589999999997</v>
      </c>
      <c r="D172" s="264">
        <v>29453.17</v>
      </c>
      <c r="E172" s="263">
        <v>1361.1</v>
      </c>
      <c r="F172" s="263">
        <v>9388.42</v>
      </c>
      <c r="G172" s="263">
        <v>2528.4</v>
      </c>
      <c r="H172" s="263">
        <v>6860.02</v>
      </c>
      <c r="I172" s="263">
        <v>129314.27559022707</v>
      </c>
      <c r="J172" s="263">
        <v>7469.4033823992058</v>
      </c>
      <c r="K172" s="263">
        <v>2402.89</v>
      </c>
      <c r="L172" s="263">
        <v>121844.87220782787</v>
      </c>
      <c r="M172" s="263">
        <v>76098.300985062699</v>
      </c>
      <c r="N172" s="263">
        <v>45746.571222765167</v>
      </c>
      <c r="O172" s="265">
        <v>36922.573382399205</v>
      </c>
      <c r="P172" s="265">
        <v>3763.99</v>
      </c>
      <c r="Q172" s="265">
        <v>131233.29220782788</v>
      </c>
      <c r="R172" s="265">
        <v>78626.700985062693</v>
      </c>
      <c r="S172" s="265">
        <v>52606.591222765164</v>
      </c>
      <c r="T172" s="259"/>
      <c r="U172" s="257"/>
      <c r="Y172" s="251"/>
    </row>
    <row r="173" spans="1:25" s="244" customFormat="1" ht="18" customHeight="1">
      <c r="A173" s="158" t="s">
        <v>207</v>
      </c>
      <c r="B173" s="203">
        <v>134384.65064459771</v>
      </c>
      <c r="C173" s="263">
        <v>37522.17</v>
      </c>
      <c r="D173" s="264">
        <v>18722.22</v>
      </c>
      <c r="E173" s="263">
        <v>1104.23</v>
      </c>
      <c r="F173" s="263">
        <v>18799.95</v>
      </c>
      <c r="G173" s="263">
        <v>7858.32</v>
      </c>
      <c r="H173" s="263">
        <v>10941.63</v>
      </c>
      <c r="I173" s="263">
        <v>96862.48064459773</v>
      </c>
      <c r="J173" s="263">
        <v>5741.159643090813</v>
      </c>
      <c r="K173" s="263">
        <v>3723.32</v>
      </c>
      <c r="L173" s="263">
        <v>91121.32100150692</v>
      </c>
      <c r="M173" s="263">
        <v>63477.413315859689</v>
      </c>
      <c r="N173" s="263">
        <v>27643.90768564722</v>
      </c>
      <c r="O173" s="265">
        <v>24463.379643090815</v>
      </c>
      <c r="P173" s="265">
        <v>4827.55</v>
      </c>
      <c r="Q173" s="265">
        <v>109921.27100150692</v>
      </c>
      <c r="R173" s="265">
        <v>71335.733315859688</v>
      </c>
      <c r="S173" s="265">
        <v>38585.537685647221</v>
      </c>
      <c r="T173" s="259"/>
      <c r="U173" s="257"/>
      <c r="Y173" s="251"/>
    </row>
    <row r="174" spans="1:25" s="244" customFormat="1" ht="18" customHeight="1">
      <c r="A174" s="158" t="s">
        <v>208</v>
      </c>
      <c r="B174" s="282">
        <v>222009.90099150129</v>
      </c>
      <c r="C174" s="283">
        <v>86333.41</v>
      </c>
      <c r="D174" s="281">
        <v>48557.59</v>
      </c>
      <c r="E174" s="283">
        <v>2691.28</v>
      </c>
      <c r="F174" s="283">
        <v>37775.82</v>
      </c>
      <c r="G174" s="283">
        <v>20869.509999999998</v>
      </c>
      <c r="H174" s="283">
        <v>16906.310000000001</v>
      </c>
      <c r="I174" s="283">
        <v>135676.49099150128</v>
      </c>
      <c r="J174" s="283">
        <v>9380.3349945277114</v>
      </c>
      <c r="K174" s="283">
        <v>5183.4799999999996</v>
      </c>
      <c r="L174" s="283">
        <v>126296.15599697357</v>
      </c>
      <c r="M174" s="283">
        <v>64733.935477132967</v>
      </c>
      <c r="N174" s="283">
        <v>61562.220519840615</v>
      </c>
      <c r="O174" s="258">
        <v>57937.924994527719</v>
      </c>
      <c r="P174" s="258">
        <v>7874.76</v>
      </c>
      <c r="Q174" s="258">
        <v>164071.97599697358</v>
      </c>
      <c r="R174" s="258">
        <v>85603.445477132962</v>
      </c>
      <c r="S174" s="258">
        <v>78468.530519840613</v>
      </c>
      <c r="T174" s="259">
        <v>109.85471669665</v>
      </c>
      <c r="U174" s="257"/>
      <c r="Y174" s="251"/>
    </row>
    <row r="175" spans="1:25" s="244" customFormat="1" ht="18" customHeight="1">
      <c r="A175" s="223" t="s">
        <v>209</v>
      </c>
      <c r="B175" s="268">
        <f>SUM(B163:B174)</f>
        <v>1648757.1454288536</v>
      </c>
      <c r="C175" s="268">
        <f t="shared" ref="C175:S175" si="8">SUM(C163:C174)</f>
        <v>474105.65311692003</v>
      </c>
      <c r="D175" s="268">
        <f t="shared" si="8"/>
        <v>272513.09569891996</v>
      </c>
      <c r="E175" s="268">
        <f t="shared" si="8"/>
        <v>16539.27</v>
      </c>
      <c r="F175" s="268">
        <f t="shared" si="8"/>
        <v>201592.55741800001</v>
      </c>
      <c r="G175" s="268">
        <f t="shared" si="8"/>
        <v>89838.36</v>
      </c>
      <c r="H175" s="268">
        <f t="shared" si="8"/>
        <v>111754.19741800001</v>
      </c>
      <c r="I175" s="268">
        <f t="shared" si="8"/>
        <v>1174651.4923119335</v>
      </c>
      <c r="J175" s="268">
        <f t="shared" si="8"/>
        <v>109445.5697807932</v>
      </c>
      <c r="K175" s="268">
        <f t="shared" si="8"/>
        <v>40446.395887407925</v>
      </c>
      <c r="L175" s="268">
        <f t="shared" si="8"/>
        <v>1065205.92253114</v>
      </c>
      <c r="M175" s="268">
        <f t="shared" si="8"/>
        <v>669633.68816707656</v>
      </c>
      <c r="N175" s="268">
        <f t="shared" si="8"/>
        <v>395572.23436406365</v>
      </c>
      <c r="O175" s="268">
        <f t="shared" si="8"/>
        <v>381958.66547971324</v>
      </c>
      <c r="P175" s="268">
        <f t="shared" si="8"/>
        <v>56985.665887407929</v>
      </c>
      <c r="Q175" s="268">
        <f t="shared" si="8"/>
        <v>1266798.4799491405</v>
      </c>
      <c r="R175" s="268">
        <f t="shared" si="8"/>
        <v>759472.04816707643</v>
      </c>
      <c r="S175" s="268">
        <f t="shared" si="8"/>
        <v>507326.43178206362</v>
      </c>
      <c r="T175" s="260">
        <v>109.85471669665</v>
      </c>
      <c r="U175" s="253">
        <f>B175/T175*100</f>
        <v>1500852.3939683805</v>
      </c>
      <c r="Y175" s="251"/>
    </row>
    <row r="176" spans="1:25" s="237" customFormat="1" ht="18" customHeight="1">
      <c r="A176" s="231" t="s">
        <v>210</v>
      </c>
      <c r="B176" s="234">
        <v>99647.191052631591</v>
      </c>
      <c r="C176" s="234">
        <v>30166.57</v>
      </c>
      <c r="D176" s="234">
        <v>18421.47</v>
      </c>
      <c r="E176" s="234">
        <v>3404.03</v>
      </c>
      <c r="F176" s="234">
        <v>11745.1</v>
      </c>
      <c r="G176" s="234">
        <v>5609.72</v>
      </c>
      <c r="H176" s="234">
        <v>6135.38</v>
      </c>
      <c r="I176" s="234">
        <v>69480.621052631584</v>
      </c>
      <c r="J176" s="234">
        <v>5560.2215789473685</v>
      </c>
      <c r="K176" s="234">
        <v>1869.08</v>
      </c>
      <c r="L176" s="234">
        <v>63920.399473684207</v>
      </c>
      <c r="M176" s="234">
        <v>41917.648421052632</v>
      </c>
      <c r="N176" s="234">
        <v>22002.751052631578</v>
      </c>
      <c r="O176" s="234">
        <v>23981.691578947371</v>
      </c>
      <c r="P176" s="234">
        <v>5273.11</v>
      </c>
      <c r="Q176" s="234">
        <v>75665.499473684205</v>
      </c>
      <c r="R176" s="234">
        <v>47527.368421052626</v>
      </c>
      <c r="S176" s="234">
        <v>28138.131052631579</v>
      </c>
      <c r="T176" s="236"/>
      <c r="U176" s="235"/>
      <c r="Y176" s="238"/>
    </row>
    <row r="177" spans="1:25" s="244" customFormat="1" ht="18" customHeight="1">
      <c r="A177" s="158" t="s">
        <v>211</v>
      </c>
      <c r="B177" s="247">
        <v>136392.20697052075</v>
      </c>
      <c r="C177" s="247">
        <v>39068.629999999997</v>
      </c>
      <c r="D177" s="247">
        <v>15501.02</v>
      </c>
      <c r="E177" s="247">
        <v>426.22</v>
      </c>
      <c r="F177" s="247">
        <v>23567.61</v>
      </c>
      <c r="G177" s="247">
        <v>12570.18</v>
      </c>
      <c r="H177" s="247">
        <v>10997.43</v>
      </c>
      <c r="I177" s="247">
        <v>97323.576970520779</v>
      </c>
      <c r="J177" s="247">
        <v>38640.049328656787</v>
      </c>
      <c r="K177" s="247">
        <v>3538.82</v>
      </c>
      <c r="L177" s="247">
        <v>58683.527641863991</v>
      </c>
      <c r="M177" s="247">
        <v>36122.482023492666</v>
      </c>
      <c r="N177" s="247">
        <v>22561.045618371318</v>
      </c>
      <c r="O177" s="247">
        <v>54141.069328656784</v>
      </c>
      <c r="P177" s="247">
        <v>3965.04</v>
      </c>
      <c r="Q177" s="247">
        <v>82251.137641863985</v>
      </c>
      <c r="R177" s="247">
        <v>48692.662023492667</v>
      </c>
      <c r="S177" s="247">
        <v>33558.475618371318</v>
      </c>
      <c r="T177" s="259"/>
      <c r="U177" s="257"/>
      <c r="Y177" s="251"/>
    </row>
    <row r="178" spans="1:25" s="244" customFormat="1" ht="18" customHeight="1">
      <c r="A178" s="158">
        <v>2017.3</v>
      </c>
      <c r="B178" s="247">
        <v>109513</v>
      </c>
      <c r="C178" s="247">
        <v>31073</v>
      </c>
      <c r="D178" s="247">
        <v>21635</v>
      </c>
      <c r="E178" s="247">
        <v>513.16</v>
      </c>
      <c r="F178" s="247">
        <v>9438</v>
      </c>
      <c r="G178" s="247">
        <v>3461</v>
      </c>
      <c r="H178" s="247">
        <v>5977</v>
      </c>
      <c r="I178" s="247">
        <v>78440.302202427396</v>
      </c>
      <c r="J178" s="247">
        <v>12634.163131851592</v>
      </c>
      <c r="K178" s="247">
        <v>2629.531475226413</v>
      </c>
      <c r="L178" s="247">
        <v>65806.139070575809</v>
      </c>
      <c r="M178" s="247">
        <v>40772.803040581734</v>
      </c>
      <c r="N178" s="247">
        <v>25033.336029994069</v>
      </c>
      <c r="O178" s="247">
        <v>34269</v>
      </c>
      <c r="P178" s="247">
        <v>3143</v>
      </c>
      <c r="Q178" s="247">
        <v>75244</v>
      </c>
      <c r="R178" s="247">
        <v>44234</v>
      </c>
      <c r="S178" s="247">
        <v>31010</v>
      </c>
      <c r="T178" s="259">
        <v>32261.136029994068</v>
      </c>
      <c r="U178" s="257"/>
      <c r="Y178" s="251"/>
    </row>
    <row r="179" spans="1:25" s="244" customFormat="1" ht="18" customHeight="1">
      <c r="A179" s="158">
        <v>2017.4</v>
      </c>
      <c r="B179" s="247">
        <v>158022</v>
      </c>
      <c r="C179" s="247">
        <v>31810</v>
      </c>
      <c r="D179" s="247">
        <v>23551</v>
      </c>
      <c r="E179" s="247">
        <v>243</v>
      </c>
      <c r="F179" s="247">
        <v>8259</v>
      </c>
      <c r="G179" s="247">
        <v>1201</v>
      </c>
      <c r="H179" s="247">
        <v>7058</v>
      </c>
      <c r="I179" s="247">
        <v>126212</v>
      </c>
      <c r="J179" s="247">
        <v>16683</v>
      </c>
      <c r="K179" s="247">
        <v>8385</v>
      </c>
      <c r="L179" s="247">
        <v>109529</v>
      </c>
      <c r="M179" s="247">
        <v>52806</v>
      </c>
      <c r="N179" s="247">
        <v>56722</v>
      </c>
      <c r="O179" s="247">
        <v>40234.078930835494</v>
      </c>
      <c r="P179" s="247">
        <v>8628.33</v>
      </c>
      <c r="Q179" s="247">
        <v>117787.63444291307</v>
      </c>
      <c r="R179" s="247">
        <v>54007.814848323018</v>
      </c>
      <c r="S179" s="247">
        <v>63779.819594590052</v>
      </c>
      <c r="T179" s="259"/>
      <c r="U179" s="257"/>
      <c r="Y179" s="251"/>
    </row>
    <row r="180" spans="1:25" s="244" customFormat="1" ht="18" customHeight="1">
      <c r="A180" s="158">
        <v>2017.5</v>
      </c>
      <c r="B180" s="247">
        <v>138305</v>
      </c>
      <c r="C180" s="247">
        <v>34179</v>
      </c>
      <c r="D180" s="247">
        <v>22469</v>
      </c>
      <c r="E180" s="247">
        <v>484</v>
      </c>
      <c r="F180" s="247">
        <v>11709</v>
      </c>
      <c r="G180" s="247">
        <v>1880</v>
      </c>
      <c r="H180" s="247">
        <v>9829</v>
      </c>
      <c r="I180" s="247">
        <v>104127</v>
      </c>
      <c r="J180" s="247">
        <v>17384</v>
      </c>
      <c r="K180" s="247">
        <v>8117</v>
      </c>
      <c r="L180" s="247">
        <v>86743</v>
      </c>
      <c r="M180" s="247">
        <v>59645</v>
      </c>
      <c r="N180" s="247">
        <v>27098</v>
      </c>
      <c r="O180" s="247">
        <v>39854</v>
      </c>
      <c r="P180" s="247">
        <v>8601</v>
      </c>
      <c r="Q180" s="247">
        <v>98452</v>
      </c>
      <c r="R180" s="247">
        <v>61525</v>
      </c>
      <c r="S180" s="247">
        <v>36927</v>
      </c>
      <c r="T180" s="259"/>
      <c r="U180" s="257"/>
      <c r="Y180" s="251"/>
    </row>
    <row r="181" spans="1:25" s="244" customFormat="1" ht="18" customHeight="1">
      <c r="A181" s="158">
        <v>2017.6</v>
      </c>
      <c r="B181" s="247">
        <v>144907</v>
      </c>
      <c r="C181" s="247">
        <v>53924</v>
      </c>
      <c r="D181" s="247">
        <v>36613</v>
      </c>
      <c r="E181" s="247">
        <v>765</v>
      </c>
      <c r="F181" s="247">
        <v>17311</v>
      </c>
      <c r="G181" s="247">
        <v>6740</v>
      </c>
      <c r="H181" s="247">
        <v>10571</v>
      </c>
      <c r="I181" s="247">
        <v>90984</v>
      </c>
      <c r="J181" s="247">
        <v>3814</v>
      </c>
      <c r="K181" s="247">
        <v>1935</v>
      </c>
      <c r="L181" s="247">
        <v>87170</v>
      </c>
      <c r="M181" s="247">
        <v>54651</v>
      </c>
      <c r="N181" s="247">
        <v>32520</v>
      </c>
      <c r="O181" s="247">
        <v>40426</v>
      </c>
      <c r="P181" s="247">
        <v>2700</v>
      </c>
      <c r="Q181" s="247">
        <v>104481</v>
      </c>
      <c r="R181" s="247">
        <v>61390</v>
      </c>
      <c r="S181" s="247">
        <v>43091</v>
      </c>
      <c r="T181" s="259"/>
      <c r="U181" s="257"/>
      <c r="Y181" s="251"/>
    </row>
    <row r="182" spans="1:25" s="244" customFormat="1" ht="18" customHeight="1">
      <c r="A182" s="158">
        <v>2017.7</v>
      </c>
      <c r="B182" s="247">
        <v>97985</v>
      </c>
      <c r="C182" s="247">
        <v>26446</v>
      </c>
      <c r="D182" s="247">
        <v>16471</v>
      </c>
      <c r="E182" s="247">
        <v>725</v>
      </c>
      <c r="F182" s="247">
        <v>9975</v>
      </c>
      <c r="G182" s="247">
        <v>1931</v>
      </c>
      <c r="H182" s="247">
        <v>8044</v>
      </c>
      <c r="I182" s="247">
        <v>71539</v>
      </c>
      <c r="J182" s="247">
        <v>3497</v>
      </c>
      <c r="K182" s="247">
        <v>1718</v>
      </c>
      <c r="L182" s="247">
        <v>68042</v>
      </c>
      <c r="M182" s="247">
        <v>43831</v>
      </c>
      <c r="N182" s="247">
        <v>24211</v>
      </c>
      <c r="O182" s="247">
        <v>19968</v>
      </c>
      <c r="P182" s="247">
        <v>2443</v>
      </c>
      <c r="Q182" s="247">
        <v>78017</v>
      </c>
      <c r="R182" s="247">
        <v>45762</v>
      </c>
      <c r="S182" s="247">
        <v>32255</v>
      </c>
      <c r="T182" s="259"/>
      <c r="U182" s="257"/>
      <c r="Y182" s="251"/>
    </row>
    <row r="183" spans="1:25" s="246" customFormat="1" ht="18" customHeight="1">
      <c r="A183" s="158">
        <v>2017.8</v>
      </c>
      <c r="B183" s="247">
        <v>144577</v>
      </c>
      <c r="C183" s="247">
        <v>40024</v>
      </c>
      <c r="D183" s="247">
        <v>25864</v>
      </c>
      <c r="E183" s="247">
        <v>1548</v>
      </c>
      <c r="F183" s="247">
        <v>14161</v>
      </c>
      <c r="G183" s="247">
        <v>8497</v>
      </c>
      <c r="H183" s="247">
        <v>5664</v>
      </c>
      <c r="I183" s="247">
        <v>104553</v>
      </c>
      <c r="J183" s="247">
        <v>9082</v>
      </c>
      <c r="K183" s="247">
        <v>7393</v>
      </c>
      <c r="L183" s="247">
        <v>95470</v>
      </c>
      <c r="M183" s="247">
        <v>64265</v>
      </c>
      <c r="N183" s="247">
        <v>31206</v>
      </c>
      <c r="O183" s="247">
        <v>34945.71395390822</v>
      </c>
      <c r="P183" s="247">
        <v>8941.2998115830596</v>
      </c>
      <c r="Q183" s="247">
        <v>109631.24924668217</v>
      </c>
      <c r="R183" s="247">
        <v>72761.670902756072</v>
      </c>
      <c r="S183" s="247">
        <v>36869.578343926107</v>
      </c>
      <c r="T183" s="266"/>
      <c r="U183" s="267"/>
      <c r="Y183" s="262"/>
    </row>
    <row r="184" spans="1:25" s="244" customFormat="1" ht="18" customHeight="1">
      <c r="A184" s="158">
        <v>2017.9</v>
      </c>
      <c r="B184" s="247">
        <v>130687</v>
      </c>
      <c r="C184" s="247">
        <v>30143</v>
      </c>
      <c r="D184" s="247">
        <v>16971</v>
      </c>
      <c r="E184" s="247">
        <v>1020</v>
      </c>
      <c r="F184" s="247">
        <v>13171</v>
      </c>
      <c r="G184" s="247">
        <v>6592</v>
      </c>
      <c r="H184" s="247">
        <v>6579</v>
      </c>
      <c r="I184" s="247">
        <v>100544</v>
      </c>
      <c r="J184" s="247">
        <v>5886</v>
      </c>
      <c r="K184" s="247">
        <v>2411</v>
      </c>
      <c r="L184" s="247">
        <v>94658</v>
      </c>
      <c r="M184" s="247">
        <v>57267</v>
      </c>
      <c r="N184" s="247">
        <v>37390</v>
      </c>
      <c r="O184" s="247">
        <v>22857</v>
      </c>
      <c r="P184" s="247">
        <v>3430</v>
      </c>
      <c r="Q184" s="247">
        <v>107829</v>
      </c>
      <c r="R184" s="247">
        <v>63859</v>
      </c>
      <c r="S184" s="247">
        <v>43970</v>
      </c>
      <c r="T184" s="259"/>
      <c r="U184" s="257"/>
      <c r="Y184" s="251"/>
    </row>
    <row r="185" spans="1:25" s="244" customFormat="1" ht="18" customHeight="1">
      <c r="A185" s="232" t="s">
        <v>212</v>
      </c>
      <c r="B185" s="247">
        <v>93467</v>
      </c>
      <c r="C185" s="247">
        <v>17077</v>
      </c>
      <c r="D185" s="247">
        <v>8826</v>
      </c>
      <c r="E185" s="247">
        <v>781</v>
      </c>
      <c r="F185" s="247">
        <v>8251</v>
      </c>
      <c r="G185" s="247">
        <v>1738</v>
      </c>
      <c r="H185" s="247">
        <v>6513</v>
      </c>
      <c r="I185" s="247">
        <v>76390</v>
      </c>
      <c r="J185" s="247">
        <v>11618</v>
      </c>
      <c r="K185" s="247">
        <v>6724</v>
      </c>
      <c r="L185" s="247">
        <v>64772</v>
      </c>
      <c r="M185" s="247">
        <v>26561</v>
      </c>
      <c r="N185" s="247">
        <v>38211</v>
      </c>
      <c r="O185" s="247">
        <v>20444</v>
      </c>
      <c r="P185" s="247">
        <v>7505</v>
      </c>
      <c r="Q185" s="247">
        <v>73023</v>
      </c>
      <c r="R185" s="247">
        <v>28298</v>
      </c>
      <c r="S185" s="247">
        <v>44724</v>
      </c>
      <c r="T185" s="259"/>
      <c r="U185" s="257"/>
      <c r="Y185" s="251"/>
    </row>
    <row r="186" spans="1:25" s="272" customFormat="1" ht="18" customHeight="1">
      <c r="A186" s="232" t="s">
        <v>213</v>
      </c>
      <c r="B186" s="269">
        <v>125318</v>
      </c>
      <c r="C186" s="269">
        <v>35682</v>
      </c>
      <c r="D186" s="269">
        <v>22784</v>
      </c>
      <c r="E186" s="269">
        <v>353</v>
      </c>
      <c r="F186" s="269">
        <v>12898</v>
      </c>
      <c r="G186" s="269">
        <v>2145</v>
      </c>
      <c r="H186" s="269">
        <v>10753</v>
      </c>
      <c r="I186" s="269">
        <v>89636</v>
      </c>
      <c r="J186" s="269">
        <v>9049</v>
      </c>
      <c r="K186" s="269">
        <v>4905</v>
      </c>
      <c r="L186" s="269">
        <v>80587</v>
      </c>
      <c r="M186" s="269">
        <v>49646</v>
      </c>
      <c r="N186" s="269">
        <v>30941</v>
      </c>
      <c r="O186" s="269">
        <v>31832.981540700624</v>
      </c>
      <c r="P186" s="269">
        <v>5258.58</v>
      </c>
      <c r="Q186" s="269">
        <v>93485.205535644083</v>
      </c>
      <c r="R186" s="269">
        <v>51791.145959227455</v>
      </c>
      <c r="S186" s="269">
        <v>41694.059576416621</v>
      </c>
      <c r="T186" s="270"/>
      <c r="U186" s="271"/>
      <c r="Y186" s="273"/>
    </row>
    <row r="187" spans="1:25" s="272" customFormat="1" ht="18" customHeight="1">
      <c r="A187" s="276" t="s">
        <v>221</v>
      </c>
      <c r="B187" s="269">
        <v>225135</v>
      </c>
      <c r="C187" s="269">
        <v>102985</v>
      </c>
      <c r="D187" s="269">
        <v>47100</v>
      </c>
      <c r="E187" s="269">
        <v>946</v>
      </c>
      <c r="F187" s="269">
        <v>55885</v>
      </c>
      <c r="G187" s="269">
        <v>34500</v>
      </c>
      <c r="H187" s="269">
        <v>21385</v>
      </c>
      <c r="I187" s="269">
        <v>122150</v>
      </c>
      <c r="J187" s="269">
        <v>11596</v>
      </c>
      <c r="K187" s="269">
        <v>8066</v>
      </c>
      <c r="L187" s="269">
        <v>110554</v>
      </c>
      <c r="M187" s="269">
        <v>73397</v>
      </c>
      <c r="N187" s="269">
        <v>37156</v>
      </c>
      <c r="O187" s="269">
        <v>58696</v>
      </c>
      <c r="P187" s="269">
        <v>9012</v>
      </c>
      <c r="Q187" s="269">
        <v>166439</v>
      </c>
      <c r="R187" s="269">
        <v>107897</v>
      </c>
      <c r="S187" s="269">
        <v>58541</v>
      </c>
      <c r="T187" s="270"/>
      <c r="U187" s="271"/>
      <c r="Y187" s="273"/>
    </row>
    <row r="188" spans="1:25" s="244" customFormat="1" ht="18" customHeight="1">
      <c r="A188" s="223" t="s">
        <v>222</v>
      </c>
      <c r="B188" s="268">
        <f>SUM(B176:B187)</f>
        <v>1603955.3980231523</v>
      </c>
      <c r="C188" s="268">
        <f t="shared" ref="C188:S188" si="9">SUM(C176:C187)</f>
        <v>472578.2</v>
      </c>
      <c r="D188" s="268">
        <f t="shared" si="9"/>
        <v>276206.49</v>
      </c>
      <c r="E188" s="268">
        <f t="shared" si="9"/>
        <v>11208.41</v>
      </c>
      <c r="F188" s="268">
        <f t="shared" si="9"/>
        <v>196370.71</v>
      </c>
      <c r="G188" s="268">
        <f t="shared" si="9"/>
        <v>86864.9</v>
      </c>
      <c r="H188" s="268">
        <f t="shared" si="9"/>
        <v>109505.81</v>
      </c>
      <c r="I188" s="268">
        <f t="shared" si="9"/>
        <v>1131379.5002255798</v>
      </c>
      <c r="J188" s="268">
        <f t="shared" si="9"/>
        <v>145443.43403945575</v>
      </c>
      <c r="K188" s="268">
        <f t="shared" si="9"/>
        <v>57691.431475226411</v>
      </c>
      <c r="L188" s="268">
        <f t="shared" si="9"/>
        <v>985935.06618612399</v>
      </c>
      <c r="M188" s="268">
        <f t="shared" si="9"/>
        <v>600881.93348512705</v>
      </c>
      <c r="N188" s="268">
        <f t="shared" si="9"/>
        <v>385052.13270099694</v>
      </c>
      <c r="O188" s="268">
        <f t="shared" si="9"/>
        <v>421649.53533304855</v>
      </c>
      <c r="P188" s="268">
        <f t="shared" si="9"/>
        <v>68900.359811583054</v>
      </c>
      <c r="Q188" s="268">
        <f t="shared" si="9"/>
        <v>1182305.7263407875</v>
      </c>
      <c r="R188" s="268">
        <f t="shared" si="9"/>
        <v>687745.66215485183</v>
      </c>
      <c r="S188" s="268">
        <f t="shared" si="9"/>
        <v>494558.06418593565</v>
      </c>
      <c r="T188" s="260"/>
      <c r="U188" s="253"/>
      <c r="Y188" s="251"/>
    </row>
    <row r="189" spans="1:25" s="237" customFormat="1" ht="18" customHeight="1">
      <c r="A189" s="286" t="s">
        <v>224</v>
      </c>
      <c r="B189" s="234">
        <v>125445</v>
      </c>
      <c r="C189" s="234">
        <v>19455</v>
      </c>
      <c r="D189" s="234">
        <v>11863</v>
      </c>
      <c r="E189" s="234">
        <v>1400</v>
      </c>
      <c r="F189" s="234">
        <v>7592</v>
      </c>
      <c r="G189" s="234">
        <v>1850</v>
      </c>
      <c r="H189" s="234">
        <v>5741</v>
      </c>
      <c r="I189" s="234">
        <v>105990</v>
      </c>
      <c r="J189" s="234">
        <v>50155</v>
      </c>
      <c r="K189" s="234">
        <v>3991</v>
      </c>
      <c r="L189" s="234">
        <v>55835</v>
      </c>
      <c r="M189" s="234">
        <v>30761</v>
      </c>
      <c r="N189" s="234">
        <v>25074</v>
      </c>
      <c r="O189" s="234">
        <v>62018</v>
      </c>
      <c r="P189" s="234">
        <v>5391</v>
      </c>
      <c r="Q189" s="234">
        <v>63427</v>
      </c>
      <c r="R189" s="234">
        <v>32612</v>
      </c>
      <c r="S189" s="234">
        <v>30815</v>
      </c>
      <c r="T189" s="260"/>
      <c r="U189" s="235"/>
      <c r="Y189" s="238"/>
    </row>
    <row r="190" spans="1:25" s="274" customFormat="1" ht="18" customHeight="1">
      <c r="A190" s="159" t="s">
        <v>155</v>
      </c>
      <c r="B190" s="160">
        <f>(B189-B187)/B187*100</f>
        <v>-44.280098607502168</v>
      </c>
      <c r="C190" s="160">
        <f t="shared" ref="C190:S190" si="10">(C189-C187)/C187*100</f>
        <v>-81.108899354274897</v>
      </c>
      <c r="D190" s="160">
        <f t="shared" si="10"/>
        <v>-74.813163481953296</v>
      </c>
      <c r="E190" s="160">
        <f t="shared" si="10"/>
        <v>47.991543340380552</v>
      </c>
      <c r="F190" s="160">
        <f t="shared" si="10"/>
        <v>-86.414959291401985</v>
      </c>
      <c r="G190" s="160">
        <f t="shared" si="10"/>
        <v>-94.637681159420296</v>
      </c>
      <c r="H190" s="160">
        <f t="shared" si="10"/>
        <v>-73.1540799625906</v>
      </c>
      <c r="I190" s="160">
        <f t="shared" si="10"/>
        <v>-13.229635693819075</v>
      </c>
      <c r="J190" s="160">
        <f t="shared" si="10"/>
        <v>332.51983442566404</v>
      </c>
      <c r="K190" s="160">
        <f t="shared" si="10"/>
        <v>-50.520704190428958</v>
      </c>
      <c r="L190" s="160">
        <f t="shared" si="10"/>
        <v>-49.495269280170781</v>
      </c>
      <c r="M190" s="160">
        <f t="shared" si="10"/>
        <v>-58.089567693502467</v>
      </c>
      <c r="N190" s="160">
        <f t="shared" si="10"/>
        <v>-32.516955538809341</v>
      </c>
      <c r="O190" s="160">
        <f t="shared" si="10"/>
        <v>5.6596701649175412</v>
      </c>
      <c r="P190" s="160">
        <f t="shared" si="10"/>
        <v>-40.179760319573901</v>
      </c>
      <c r="Q190" s="160">
        <f t="shared" si="10"/>
        <v>-61.891744122471295</v>
      </c>
      <c r="R190" s="160">
        <f t="shared" si="10"/>
        <v>-69.774877892805179</v>
      </c>
      <c r="S190" s="160">
        <f t="shared" si="10"/>
        <v>-47.361678140106932</v>
      </c>
      <c r="T190" s="160">
        <f t="shared" ref="T190:U190" si="11">(T179-T178)/T178*100</f>
        <v>-100</v>
      </c>
      <c r="U190" s="160" t="e">
        <f t="shared" si="11"/>
        <v>#DIV/0!</v>
      </c>
    </row>
    <row r="191" spans="1:25" s="275" customFormat="1" ht="18" customHeight="1">
      <c r="A191" s="166" t="s">
        <v>156</v>
      </c>
      <c r="B191" s="160">
        <f>(B189-B176)/B176*100</f>
        <v>25.889148178539763</v>
      </c>
      <c r="C191" s="160">
        <f t="shared" ref="C191:S191" si="12">(C189-C176)/C176*100</f>
        <v>-35.508080633628545</v>
      </c>
      <c r="D191" s="160">
        <f t="shared" si="12"/>
        <v>-35.60231621037844</v>
      </c>
      <c r="E191" s="160">
        <f t="shared" si="12"/>
        <v>-58.87227785889079</v>
      </c>
      <c r="F191" s="160">
        <f t="shared" si="12"/>
        <v>-35.360277903125557</v>
      </c>
      <c r="G191" s="160">
        <f t="shared" si="12"/>
        <v>-67.021526921129762</v>
      </c>
      <c r="H191" s="160">
        <f t="shared" si="12"/>
        <v>-6.427963712109114</v>
      </c>
      <c r="I191" s="160">
        <f t="shared" si="12"/>
        <v>52.546132136200328</v>
      </c>
      <c r="J191" s="160">
        <f t="shared" si="12"/>
        <v>802.03239723218132</v>
      </c>
      <c r="K191" s="160">
        <f t="shared" si="12"/>
        <v>113.52751086095833</v>
      </c>
      <c r="L191" s="160">
        <f t="shared" si="12"/>
        <v>-12.649169185829223</v>
      </c>
      <c r="M191" s="160">
        <f t="shared" si="12"/>
        <v>-26.615635278455507</v>
      </c>
      <c r="N191" s="160">
        <f t="shared" si="12"/>
        <v>13.95847701054225</v>
      </c>
      <c r="O191" s="160">
        <f t="shared" si="12"/>
        <v>158.60561085041758</v>
      </c>
      <c r="P191" s="160">
        <f t="shared" si="12"/>
        <v>2.2356825478702382</v>
      </c>
      <c r="Q191" s="160">
        <f t="shared" si="12"/>
        <v>-16.174477878046186</v>
      </c>
      <c r="R191" s="160">
        <f t="shared" si="12"/>
        <v>-31.382693628048099</v>
      </c>
      <c r="S191" s="160">
        <f t="shared" si="12"/>
        <v>9.5133146631573116</v>
      </c>
      <c r="T191" s="200" t="e">
        <f t="shared" ref="T191:U191" si="13">(T178-T165)/T165*100</f>
        <v>#DIV/0!</v>
      </c>
      <c r="U191" s="200" t="e">
        <f t="shared" si="13"/>
        <v>#DIV/0!</v>
      </c>
    </row>
    <row r="192" spans="1:25" s="274" customFormat="1" ht="18" customHeight="1">
      <c r="A192" s="161" t="s">
        <v>230</v>
      </c>
      <c r="B192" s="160">
        <f>(B189-B163)/B163*100</f>
        <v>59.164659459010672</v>
      </c>
      <c r="C192" s="160">
        <f t="shared" ref="C192:S192" si="14">(C189-C163)/C163*100</f>
        <v>-33.910917828052213</v>
      </c>
      <c r="D192" s="160">
        <f t="shared" si="14"/>
        <v>-38.548739091404023</v>
      </c>
      <c r="E192" s="160">
        <f t="shared" si="14"/>
        <v>-54.939441828428706</v>
      </c>
      <c r="F192" s="160">
        <f t="shared" si="14"/>
        <v>-25.075077890535791</v>
      </c>
      <c r="G192" s="160">
        <f t="shared" si="14"/>
        <v>-59.866278779674552</v>
      </c>
      <c r="H192" s="160">
        <f t="shared" si="14"/>
        <v>3.9429897777021328</v>
      </c>
      <c r="I192" s="160">
        <f t="shared" si="14"/>
        <v>114.65430728558859</v>
      </c>
      <c r="J192" s="160">
        <f t="shared" si="14"/>
        <v>949.03781869669695</v>
      </c>
      <c r="K192" s="160">
        <f t="shared" si="14"/>
        <v>128.31807780320366</v>
      </c>
      <c r="L192" s="160">
        <f t="shared" si="14"/>
        <v>25.201759511973641</v>
      </c>
      <c r="M192" s="160">
        <f t="shared" si="14"/>
        <v>24.844134652583254</v>
      </c>
      <c r="N192" s="160">
        <f t="shared" si="14"/>
        <v>25.643305291190071</v>
      </c>
      <c r="O192" s="160">
        <f t="shared" si="14"/>
        <v>157.48805126828591</v>
      </c>
      <c r="P192" s="160">
        <f t="shared" si="14"/>
        <v>11.041765792709672</v>
      </c>
      <c r="Q192" s="160">
        <f t="shared" si="14"/>
        <v>15.893216765284665</v>
      </c>
      <c r="R192" s="160">
        <f t="shared" si="14"/>
        <v>11.497396005533979</v>
      </c>
      <c r="S192" s="160">
        <f t="shared" si="14"/>
        <v>20.939343083633986</v>
      </c>
      <c r="T192" s="160">
        <f t="shared" ref="T192:U192" si="15">(T163-T137)/T137*100</f>
        <v>-100</v>
      </c>
      <c r="U192" s="160">
        <f t="shared" si="15"/>
        <v>-100</v>
      </c>
    </row>
    <row r="193" spans="1:21" s="201" customFormat="1" ht="18" customHeight="1">
      <c r="T193" s="221"/>
      <c r="U193" s="222"/>
    </row>
    <row r="194" spans="1:21" s="215" customFormat="1" ht="17.25">
      <c r="A194" s="210"/>
      <c r="B194" s="211" t="s">
        <v>166</v>
      </c>
      <c r="C194" s="211" t="s">
        <v>160</v>
      </c>
      <c r="D194" s="210" t="s">
        <v>162</v>
      </c>
      <c r="E194" s="210"/>
      <c r="F194" s="210" t="s">
        <v>163</v>
      </c>
      <c r="G194" s="210"/>
      <c r="H194" s="210"/>
      <c r="I194" s="211" t="s">
        <v>161</v>
      </c>
      <c r="J194" s="210" t="s">
        <v>164</v>
      </c>
      <c r="K194" s="210"/>
      <c r="L194" s="210" t="s">
        <v>165</v>
      </c>
      <c r="M194" s="210" t="s">
        <v>167</v>
      </c>
      <c r="N194" s="212" t="s">
        <v>168</v>
      </c>
      <c r="O194" s="212"/>
      <c r="P194" s="212"/>
      <c r="Q194" s="212"/>
      <c r="R194" s="210"/>
      <c r="S194" s="210"/>
      <c r="T194" s="213"/>
      <c r="U194" s="214"/>
    </row>
    <row r="195" spans="1:21" ht="17.25">
      <c r="A195" s="156" t="s">
        <v>225</v>
      </c>
      <c r="B195" s="157">
        <f>B189</f>
        <v>125445</v>
      </c>
      <c r="C195" s="157">
        <f t="shared" ref="C195:S195" si="16">C189</f>
        <v>19455</v>
      </c>
      <c r="D195" s="157">
        <f t="shared" si="16"/>
        <v>11863</v>
      </c>
      <c r="E195" s="157">
        <f t="shared" si="16"/>
        <v>1400</v>
      </c>
      <c r="F195" s="157">
        <f t="shared" si="16"/>
        <v>7592</v>
      </c>
      <c r="G195" s="157">
        <f t="shared" si="16"/>
        <v>1850</v>
      </c>
      <c r="H195" s="157">
        <f t="shared" si="16"/>
        <v>5741</v>
      </c>
      <c r="I195" s="157">
        <f t="shared" si="16"/>
        <v>105990</v>
      </c>
      <c r="J195" s="157">
        <f t="shared" si="16"/>
        <v>50155</v>
      </c>
      <c r="K195" s="157">
        <f t="shared" si="16"/>
        <v>3991</v>
      </c>
      <c r="L195" s="157">
        <f t="shared" si="16"/>
        <v>55835</v>
      </c>
      <c r="M195" s="157">
        <f t="shared" si="16"/>
        <v>30761</v>
      </c>
      <c r="N195" s="157">
        <f t="shared" si="16"/>
        <v>25074</v>
      </c>
      <c r="O195" s="157">
        <f t="shared" si="16"/>
        <v>62018</v>
      </c>
      <c r="P195" s="157">
        <f t="shared" si="16"/>
        <v>5391</v>
      </c>
      <c r="Q195" s="157">
        <f t="shared" si="16"/>
        <v>63427</v>
      </c>
      <c r="R195" s="157">
        <f t="shared" si="16"/>
        <v>32612</v>
      </c>
      <c r="S195" s="157">
        <f t="shared" si="16"/>
        <v>30815</v>
      </c>
      <c r="T195" s="157">
        <f t="shared" ref="T195:U195" si="17">SUM(T176:T180)</f>
        <v>32261.136029994068</v>
      </c>
      <c r="U195" s="157">
        <f t="shared" si="17"/>
        <v>0</v>
      </c>
    </row>
    <row r="196" spans="1:21">
      <c r="A196" t="s">
        <v>226</v>
      </c>
      <c r="B196" s="202">
        <f>B176</f>
        <v>99647.191052631591</v>
      </c>
      <c r="C196" s="202">
        <f t="shared" ref="C196:S196" si="18">C176</f>
        <v>30166.57</v>
      </c>
      <c r="D196" s="202">
        <f t="shared" si="18"/>
        <v>18421.47</v>
      </c>
      <c r="E196" s="202">
        <f t="shared" si="18"/>
        <v>3404.03</v>
      </c>
      <c r="F196" s="202">
        <f t="shared" si="18"/>
        <v>11745.1</v>
      </c>
      <c r="G196" s="202">
        <f t="shared" si="18"/>
        <v>5609.72</v>
      </c>
      <c r="H196" s="202">
        <f t="shared" si="18"/>
        <v>6135.38</v>
      </c>
      <c r="I196" s="202">
        <f t="shared" si="18"/>
        <v>69480.621052631584</v>
      </c>
      <c r="J196" s="202">
        <f t="shared" si="18"/>
        <v>5560.2215789473685</v>
      </c>
      <c r="K196" s="202">
        <f t="shared" si="18"/>
        <v>1869.08</v>
      </c>
      <c r="L196" s="202">
        <f t="shared" si="18"/>
        <v>63920.399473684207</v>
      </c>
      <c r="M196" s="202">
        <f t="shared" si="18"/>
        <v>41917.648421052632</v>
      </c>
      <c r="N196" s="202">
        <f t="shared" si="18"/>
        <v>22002.751052631578</v>
      </c>
      <c r="O196" s="202">
        <f t="shared" si="18"/>
        <v>23981.691578947371</v>
      </c>
      <c r="P196" s="202">
        <f t="shared" si="18"/>
        <v>5273.11</v>
      </c>
      <c r="Q196" s="202">
        <f t="shared" si="18"/>
        <v>75665.499473684205</v>
      </c>
      <c r="R196" s="202">
        <f t="shared" si="18"/>
        <v>47527.368421052626</v>
      </c>
      <c r="S196" s="202">
        <f t="shared" si="18"/>
        <v>28138.131052631579</v>
      </c>
      <c r="T196" s="195">
        <f t="shared" ref="T196" si="19">SUM(T137:T148)</f>
        <v>1321.1999999999998</v>
      </c>
      <c r="U196" s="224">
        <f>B196/T162*100</f>
        <v>90450.213358354144</v>
      </c>
    </row>
    <row r="197" spans="1:21">
      <c r="A197" t="s">
        <v>227</v>
      </c>
      <c r="B197" s="143">
        <f>B163</f>
        <v>78814.60647506715</v>
      </c>
      <c r="C197" s="143">
        <f t="shared" ref="C197:S197" si="20">C163</f>
        <v>29437.54</v>
      </c>
      <c r="D197" s="143">
        <f t="shared" si="20"/>
        <v>19304.73</v>
      </c>
      <c r="E197" s="143">
        <f t="shared" si="20"/>
        <v>3106.93</v>
      </c>
      <c r="F197" s="143">
        <f t="shared" si="20"/>
        <v>10132.81</v>
      </c>
      <c r="G197" s="143">
        <f t="shared" si="20"/>
        <v>4609.59</v>
      </c>
      <c r="H197" s="143">
        <f t="shared" si="20"/>
        <v>5523.22</v>
      </c>
      <c r="I197" s="143">
        <f t="shared" si="20"/>
        <v>49377.066475067157</v>
      </c>
      <c r="J197" s="143">
        <f t="shared" si="20"/>
        <v>4781.047842709002</v>
      </c>
      <c r="K197" s="143">
        <f t="shared" si="20"/>
        <v>1748</v>
      </c>
      <c r="L197" s="143">
        <f t="shared" si="20"/>
        <v>44596.018632358144</v>
      </c>
      <c r="M197" s="143">
        <f t="shared" si="20"/>
        <v>24639.523583227863</v>
      </c>
      <c r="N197" s="143">
        <f t="shared" si="20"/>
        <v>19956.495049130288</v>
      </c>
      <c r="O197" s="143">
        <f t="shared" si="20"/>
        <v>24085.777842709002</v>
      </c>
      <c r="P197" s="143">
        <f t="shared" si="20"/>
        <v>4854.93</v>
      </c>
      <c r="Q197" s="143">
        <f t="shared" si="20"/>
        <v>54728.828632358141</v>
      </c>
      <c r="R197" s="143">
        <f t="shared" si="20"/>
        <v>29249.113583227863</v>
      </c>
      <c r="S197" s="143">
        <f t="shared" si="20"/>
        <v>25479.715049130289</v>
      </c>
      <c r="T197" s="196">
        <f t="shared" ref="T197" si="21">SUM(T124:T135)</f>
        <v>1302</v>
      </c>
      <c r="U197" s="143">
        <f>B197/T149*100</f>
        <v>71584.565372449724</v>
      </c>
    </row>
    <row r="198" spans="1:21" hidden="1">
      <c r="A198" t="s">
        <v>202</v>
      </c>
      <c r="B198" s="143">
        <f>SUM(B124:B130)</f>
        <v>458926</v>
      </c>
      <c r="C198" s="143">
        <f t="shared" ref="C198:S198" si="22">SUM(C124:C130)</f>
        <v>172692</v>
      </c>
      <c r="D198" s="143">
        <f t="shared" si="22"/>
        <v>107762</v>
      </c>
      <c r="E198" s="143">
        <f t="shared" si="22"/>
        <v>10668</v>
      </c>
      <c r="F198" s="143">
        <f t="shared" si="22"/>
        <v>64930</v>
      </c>
      <c r="G198" s="143">
        <f t="shared" si="22"/>
        <v>14677</v>
      </c>
      <c r="H198" s="143">
        <f t="shared" si="22"/>
        <v>50253</v>
      </c>
      <c r="I198" s="143">
        <f t="shared" si="22"/>
        <v>286233</v>
      </c>
      <c r="J198" s="143">
        <f t="shared" si="22"/>
        <v>48335</v>
      </c>
      <c r="K198" s="143">
        <f t="shared" si="22"/>
        <v>24478</v>
      </c>
      <c r="L198" s="143">
        <f t="shared" si="22"/>
        <v>237898</v>
      </c>
      <c r="M198" s="143">
        <f t="shared" si="22"/>
        <v>123239</v>
      </c>
      <c r="N198" s="143">
        <f t="shared" si="22"/>
        <v>114657</v>
      </c>
      <c r="O198" s="143">
        <f t="shared" si="22"/>
        <v>156098</v>
      </c>
      <c r="P198" s="143">
        <f t="shared" si="22"/>
        <v>35148</v>
      </c>
      <c r="Q198" s="143">
        <f t="shared" si="22"/>
        <v>302828</v>
      </c>
      <c r="R198" s="143">
        <f t="shared" si="22"/>
        <v>137917</v>
      </c>
      <c r="S198" s="143">
        <f t="shared" si="22"/>
        <v>164911</v>
      </c>
      <c r="T198" s="196"/>
      <c r="U198" s="143"/>
    </row>
    <row r="199" spans="1:21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96"/>
      <c r="U199" s="143"/>
    </row>
    <row r="200" spans="1:21">
      <c r="A200" s="168" t="s">
        <v>170</v>
      </c>
      <c r="B200" s="169">
        <f>100*(B195/B196-1)</f>
        <v>25.889148178539756</v>
      </c>
      <c r="C200" s="169">
        <f>100*(C195/C196-1)</f>
        <v>-35.508080633628545</v>
      </c>
      <c r="D200" s="169">
        <f t="shared" ref="D200:U200" si="23">100*(D195/D196-1)</f>
        <v>-35.60231621037844</v>
      </c>
      <c r="E200" s="169">
        <f t="shared" si="23"/>
        <v>-58.87227785889079</v>
      </c>
      <c r="F200" s="169">
        <f t="shared" si="23"/>
        <v>-35.360277903125557</v>
      </c>
      <c r="G200" s="169">
        <f t="shared" si="23"/>
        <v>-67.021526921129748</v>
      </c>
      <c r="H200" s="169">
        <f t="shared" si="23"/>
        <v>-6.4279637121091078</v>
      </c>
      <c r="I200" s="169">
        <f t="shared" si="23"/>
        <v>52.54613213620032</v>
      </c>
      <c r="J200" s="169">
        <f t="shared" si="23"/>
        <v>802.03239723218155</v>
      </c>
      <c r="K200" s="169">
        <f t="shared" si="23"/>
        <v>113.52751086095836</v>
      </c>
      <c r="L200" s="169">
        <f t="shared" si="23"/>
        <v>-12.649169185829223</v>
      </c>
      <c r="M200" s="169">
        <f t="shared" si="23"/>
        <v>-26.615635278455507</v>
      </c>
      <c r="N200" s="169">
        <f t="shared" si="23"/>
        <v>13.958477010542246</v>
      </c>
      <c r="O200" s="169">
        <f t="shared" si="23"/>
        <v>158.60561085041755</v>
      </c>
      <c r="P200" s="169">
        <f t="shared" si="23"/>
        <v>2.2356825478702325</v>
      </c>
      <c r="Q200" s="169">
        <f t="shared" si="23"/>
        <v>-16.17447787804619</v>
      </c>
      <c r="R200" s="169">
        <f t="shared" si="23"/>
        <v>-31.382693628048099</v>
      </c>
      <c r="S200" s="169">
        <f t="shared" si="23"/>
        <v>9.5133146631573027</v>
      </c>
      <c r="T200" s="197">
        <f t="shared" si="23"/>
        <v>2341.8056335145375</v>
      </c>
      <c r="U200" s="169">
        <f t="shared" si="23"/>
        <v>-100</v>
      </c>
    </row>
    <row r="201" spans="1:21">
      <c r="A201" t="s">
        <v>171</v>
      </c>
      <c r="B201" s="167">
        <f>100*(B195/B197-1)</f>
        <v>59.164659459010657</v>
      </c>
      <c r="C201" s="167">
        <f t="shared" ref="C201:U201" si="24">100*(C195/C197-1)</f>
        <v>-33.910917828052213</v>
      </c>
      <c r="D201" s="167">
        <f t="shared" si="24"/>
        <v>-38.54873909140403</v>
      </c>
      <c r="E201" s="167">
        <f t="shared" si="24"/>
        <v>-54.939441828428706</v>
      </c>
      <c r="F201" s="167">
        <f t="shared" si="24"/>
        <v>-25.075077890535791</v>
      </c>
      <c r="G201" s="167">
        <f t="shared" si="24"/>
        <v>-59.866278779674545</v>
      </c>
      <c r="H201" s="167">
        <f t="shared" si="24"/>
        <v>3.9429897777021328</v>
      </c>
      <c r="I201" s="167">
        <f t="shared" si="24"/>
        <v>114.6543072855886</v>
      </c>
      <c r="J201" s="167">
        <f t="shared" si="24"/>
        <v>949.03781869669695</v>
      </c>
      <c r="K201" s="167">
        <f t="shared" si="24"/>
        <v>128.31807780320366</v>
      </c>
      <c r="L201" s="167">
        <f t="shared" si="24"/>
        <v>25.201759511973631</v>
      </c>
      <c r="M201" s="167">
        <f t="shared" si="24"/>
        <v>24.844134652583261</v>
      </c>
      <c r="N201" s="167">
        <f t="shared" si="24"/>
        <v>25.643305291190078</v>
      </c>
      <c r="O201" s="167">
        <f t="shared" si="24"/>
        <v>157.48805126828591</v>
      </c>
      <c r="P201" s="167">
        <f t="shared" si="24"/>
        <v>11.041765792709679</v>
      </c>
      <c r="Q201" s="167">
        <f t="shared" si="24"/>
        <v>15.893216765284656</v>
      </c>
      <c r="R201" s="167">
        <f t="shared" si="24"/>
        <v>11.497396005533989</v>
      </c>
      <c r="S201" s="167">
        <f t="shared" si="24"/>
        <v>20.939343083633986</v>
      </c>
      <c r="T201" s="198">
        <f t="shared" si="24"/>
        <v>2377.8138271884845</v>
      </c>
      <c r="U201" s="167">
        <f t="shared" si="24"/>
        <v>-100</v>
      </c>
    </row>
    <row r="202" spans="1:21" hidden="1">
      <c r="A202" t="s">
        <v>203</v>
      </c>
      <c r="B202" s="167">
        <f>100*(B195/B198-1)</f>
        <v>-72.665527775719838</v>
      </c>
      <c r="C202" s="167">
        <f t="shared" ref="C202:S202" si="25">100*(C195/C198-1)</f>
        <v>-88.734278368424711</v>
      </c>
      <c r="D202" s="167">
        <f t="shared" si="25"/>
        <v>-88.991481227148711</v>
      </c>
      <c r="E202" s="167">
        <f t="shared" si="25"/>
        <v>-86.876640419947506</v>
      </c>
      <c r="F202" s="167">
        <f t="shared" si="25"/>
        <v>-88.307407977822265</v>
      </c>
      <c r="G202" s="167">
        <f t="shared" si="25"/>
        <v>-87.395244259726098</v>
      </c>
      <c r="H202" s="167">
        <f t="shared" si="25"/>
        <v>-88.575806419517249</v>
      </c>
      <c r="I202" s="167">
        <f t="shared" si="25"/>
        <v>-62.97072664577459</v>
      </c>
      <c r="J202" s="167">
        <f t="shared" si="25"/>
        <v>3.7653874004344612</v>
      </c>
      <c r="K202" s="167">
        <f t="shared" si="25"/>
        <v>-83.695563363019858</v>
      </c>
      <c r="L202" s="167">
        <f t="shared" si="25"/>
        <v>-76.529857333815329</v>
      </c>
      <c r="M202" s="167">
        <f t="shared" si="25"/>
        <v>-75.039557283002949</v>
      </c>
      <c r="N202" s="167">
        <f t="shared" si="25"/>
        <v>-78.131295952275053</v>
      </c>
      <c r="O202" s="167">
        <f t="shared" si="25"/>
        <v>-60.26983049110175</v>
      </c>
      <c r="P202" s="167">
        <f t="shared" si="25"/>
        <v>-84.6620006828269</v>
      </c>
      <c r="Q202" s="167">
        <f t="shared" si="25"/>
        <v>-79.055107189559749</v>
      </c>
      <c r="R202" s="167">
        <f t="shared" si="25"/>
        <v>-76.353894008715386</v>
      </c>
      <c r="S202" s="167">
        <f t="shared" si="25"/>
        <v>-81.31416339722638</v>
      </c>
      <c r="U202" s="188" t="s">
        <v>180</v>
      </c>
    </row>
    <row r="203" spans="1:21" s="185" customFormat="1" hidden="1">
      <c r="A203" s="185" t="s">
        <v>179</v>
      </c>
      <c r="T203" s="199"/>
      <c r="U203" s="186"/>
    </row>
    <row r="204" spans="1:21" hidden="1">
      <c r="A204" s="185" t="s">
        <v>190</v>
      </c>
      <c r="B204" s="201" t="e">
        <f>B195/#REF!-1</f>
        <v>#REF!</v>
      </c>
      <c r="C204" s="201" t="e">
        <f>C195/#REF!-1</f>
        <v>#REF!</v>
      </c>
      <c r="D204" s="201" t="e">
        <f>D195/#REF!-1</f>
        <v>#REF!</v>
      </c>
      <c r="E204" s="201" t="e">
        <f>E195/#REF!-1</f>
        <v>#REF!</v>
      </c>
      <c r="F204" s="201" t="e">
        <f>F195/#REF!-1</f>
        <v>#REF!</v>
      </c>
      <c r="G204" s="201" t="e">
        <f>G195/#REF!-1</f>
        <v>#REF!</v>
      </c>
      <c r="H204" s="201" t="e">
        <f>H195/#REF!-1</f>
        <v>#REF!</v>
      </c>
      <c r="I204" s="201" t="e">
        <f>I195/#REF!-1</f>
        <v>#REF!</v>
      </c>
      <c r="J204" s="201" t="e">
        <f>J195/#REF!-1</f>
        <v>#REF!</v>
      </c>
      <c r="K204" s="201" t="e">
        <f>K195/#REF!-1</f>
        <v>#REF!</v>
      </c>
      <c r="L204" s="201" t="e">
        <f>L195/#REF!-1</f>
        <v>#REF!</v>
      </c>
      <c r="M204" s="201" t="e">
        <f>M195/#REF!-1</f>
        <v>#REF!</v>
      </c>
      <c r="N204" s="201" t="e">
        <f>N195/#REF!-1</f>
        <v>#REF!</v>
      </c>
      <c r="O204" s="201" t="e">
        <f>O195/#REF!-1</f>
        <v>#REF!</v>
      </c>
      <c r="P204" s="201" t="e">
        <f>P195/#REF!-1</f>
        <v>#REF!</v>
      </c>
      <c r="Q204" s="201" t="e">
        <f>Q195/#REF!-1</f>
        <v>#REF!</v>
      </c>
      <c r="R204" s="201" t="e">
        <f>R195/#REF!-1</f>
        <v>#REF!</v>
      </c>
      <c r="S204" s="201" t="e">
        <f>S195/#REF!-1</f>
        <v>#REF!</v>
      </c>
    </row>
    <row r="205" spans="1:21" hidden="1">
      <c r="A205" s="185" t="s">
        <v>191</v>
      </c>
      <c r="B205" s="201" t="e">
        <f>B195/#REF!-1</f>
        <v>#REF!</v>
      </c>
      <c r="C205" s="201" t="e">
        <f>C195/#REF!-1</f>
        <v>#REF!</v>
      </c>
      <c r="D205" s="201" t="e">
        <f>D195/#REF!-1</f>
        <v>#REF!</v>
      </c>
      <c r="E205" s="201" t="e">
        <f>E195/#REF!-1</f>
        <v>#REF!</v>
      </c>
      <c r="F205" s="201" t="e">
        <f>F195/#REF!-1</f>
        <v>#REF!</v>
      </c>
      <c r="G205" s="201" t="e">
        <f>G195/#REF!-1</f>
        <v>#REF!</v>
      </c>
      <c r="H205" s="201" t="e">
        <f>H195/#REF!-1</f>
        <v>#REF!</v>
      </c>
      <c r="I205" s="201" t="e">
        <f>I195/#REF!-1</f>
        <v>#REF!</v>
      </c>
      <c r="J205" s="201" t="e">
        <f>J195/#REF!-1</f>
        <v>#REF!</v>
      </c>
      <c r="K205" s="201" t="e">
        <f>K195/#REF!-1</f>
        <v>#REF!</v>
      </c>
      <c r="L205" s="201" t="e">
        <f>L195/#REF!-1</f>
        <v>#REF!</v>
      </c>
      <c r="M205" s="201" t="e">
        <f>M195/#REF!-1</f>
        <v>#REF!</v>
      </c>
      <c r="N205" s="201" t="e">
        <f>N195/#REF!-1</f>
        <v>#REF!</v>
      </c>
      <c r="O205" s="201" t="e">
        <f>O195/#REF!-1</f>
        <v>#REF!</v>
      </c>
      <c r="P205" s="201" t="e">
        <f>P195/#REF!-1</f>
        <v>#REF!</v>
      </c>
      <c r="Q205" s="201" t="e">
        <f>Q195/#REF!-1</f>
        <v>#REF!</v>
      </c>
      <c r="R205" s="201" t="e">
        <f>R195/#REF!-1</f>
        <v>#REF!</v>
      </c>
      <c r="S205" s="201" t="e">
        <f>S195/#REF!-1</f>
        <v>#REF!</v>
      </c>
    </row>
    <row r="206" spans="1:21" hidden="1">
      <c r="A206" s="185" t="s">
        <v>192</v>
      </c>
      <c r="B206" s="201" t="e">
        <f>B195/#REF!-1</f>
        <v>#REF!</v>
      </c>
      <c r="C206" s="201" t="e">
        <f>C195/#REF!-1</f>
        <v>#REF!</v>
      </c>
      <c r="D206" s="201" t="e">
        <f>D195/#REF!-1</f>
        <v>#REF!</v>
      </c>
      <c r="E206" s="201" t="e">
        <f>E195/#REF!-1</f>
        <v>#REF!</v>
      </c>
      <c r="F206" s="201" t="e">
        <f>F195/#REF!-1</f>
        <v>#REF!</v>
      </c>
      <c r="G206" s="201" t="e">
        <f>G195/#REF!-1</f>
        <v>#REF!</v>
      </c>
      <c r="H206" s="201" t="e">
        <f>H195/#REF!-1</f>
        <v>#REF!</v>
      </c>
      <c r="I206" s="201" t="e">
        <f>I195/#REF!-1</f>
        <v>#REF!</v>
      </c>
      <c r="J206" s="201" t="e">
        <f>J195/#REF!-1</f>
        <v>#REF!</v>
      </c>
      <c r="K206" s="201" t="e">
        <f>K195/#REF!-1</f>
        <v>#REF!</v>
      </c>
      <c r="L206" s="201" t="e">
        <f>L195/#REF!-1</f>
        <v>#REF!</v>
      </c>
      <c r="M206" s="201" t="e">
        <f>M195/#REF!-1</f>
        <v>#REF!</v>
      </c>
      <c r="N206" s="201" t="e">
        <f>N195/#REF!-1</f>
        <v>#REF!</v>
      </c>
      <c r="O206" s="201" t="e">
        <f>O195/#REF!-1</f>
        <v>#REF!</v>
      </c>
      <c r="P206" s="201" t="e">
        <f>P195/#REF!-1</f>
        <v>#REF!</v>
      </c>
      <c r="Q206" s="201" t="e">
        <f>Q195/#REF!-1</f>
        <v>#REF!</v>
      </c>
      <c r="R206" s="201" t="e">
        <f>R195/#REF!-1</f>
        <v>#REF!</v>
      </c>
      <c r="S206" s="201" t="e">
        <f>S195/#REF!-1</f>
        <v>#REF!</v>
      </c>
    </row>
    <row r="207" spans="1:21" hidden="1">
      <c r="A207" s="185" t="s">
        <v>193</v>
      </c>
      <c r="B207" s="201" t="e">
        <f>B195/#REF!-1</f>
        <v>#REF!</v>
      </c>
      <c r="C207" s="201" t="e">
        <f>C195/#REF!-1</f>
        <v>#REF!</v>
      </c>
      <c r="D207" s="201" t="e">
        <f>D195/#REF!-1</f>
        <v>#REF!</v>
      </c>
      <c r="E207" s="201" t="e">
        <f>E195/#REF!-1</f>
        <v>#REF!</v>
      </c>
      <c r="F207" s="201" t="e">
        <f>F195/#REF!-1</f>
        <v>#REF!</v>
      </c>
      <c r="G207" s="201" t="e">
        <f>G195/#REF!-1</f>
        <v>#REF!</v>
      </c>
      <c r="H207" s="201" t="e">
        <f>H195/#REF!-1</f>
        <v>#REF!</v>
      </c>
      <c r="I207" s="201" t="e">
        <f>I195/#REF!-1</f>
        <v>#REF!</v>
      </c>
      <c r="J207" s="201" t="e">
        <f>J195/#REF!-1</f>
        <v>#REF!</v>
      </c>
      <c r="K207" s="201" t="e">
        <f>K195/#REF!-1</f>
        <v>#REF!</v>
      </c>
      <c r="L207" s="201" t="e">
        <f>L195/#REF!-1</f>
        <v>#REF!</v>
      </c>
      <c r="M207" s="201" t="e">
        <f>M195/#REF!-1</f>
        <v>#REF!</v>
      </c>
      <c r="N207" s="201" t="e">
        <f>N195/#REF!-1</f>
        <v>#REF!</v>
      </c>
      <c r="O207" s="201" t="e">
        <f>O195/#REF!-1</f>
        <v>#REF!</v>
      </c>
      <c r="P207" s="201" t="e">
        <f>P195/#REF!-1</f>
        <v>#REF!</v>
      </c>
      <c r="Q207" s="201" t="e">
        <f>Q195/#REF!-1</f>
        <v>#REF!</v>
      </c>
      <c r="R207" s="201" t="e">
        <f>R195/#REF!-1</f>
        <v>#REF!</v>
      </c>
      <c r="S207" s="201" t="e">
        <f>S195/#REF!-1</f>
        <v>#REF!</v>
      </c>
    </row>
    <row r="208" spans="1:21" hidden="1">
      <c r="A208" s="185" t="s">
        <v>194</v>
      </c>
      <c r="B208" s="201" t="e">
        <f>B195/#REF!-1</f>
        <v>#REF!</v>
      </c>
      <c r="C208" s="201" t="e">
        <f>C195/#REF!-1</f>
        <v>#REF!</v>
      </c>
      <c r="D208" s="201" t="e">
        <f>D195/#REF!-1</f>
        <v>#REF!</v>
      </c>
      <c r="E208" s="201" t="e">
        <f>E195/#REF!-1</f>
        <v>#REF!</v>
      </c>
      <c r="F208" s="201" t="e">
        <f>F195/#REF!-1</f>
        <v>#REF!</v>
      </c>
      <c r="G208" s="201" t="e">
        <f>G195/#REF!-1</f>
        <v>#REF!</v>
      </c>
      <c r="H208" s="201" t="e">
        <f>H195/#REF!-1</f>
        <v>#REF!</v>
      </c>
      <c r="I208" s="201" t="e">
        <f>I195/#REF!-1</f>
        <v>#REF!</v>
      </c>
      <c r="J208" s="201" t="e">
        <f>J195/#REF!-1</f>
        <v>#REF!</v>
      </c>
      <c r="K208" s="201" t="e">
        <f>K195/#REF!-1</f>
        <v>#REF!</v>
      </c>
      <c r="L208" s="201" t="e">
        <f>L195/#REF!-1</f>
        <v>#REF!</v>
      </c>
      <c r="M208" s="201" t="e">
        <f>M195/#REF!-1</f>
        <v>#REF!</v>
      </c>
      <c r="N208" s="201" t="e">
        <f>N195/#REF!-1</f>
        <v>#REF!</v>
      </c>
      <c r="O208" s="201" t="e">
        <f>O195/#REF!-1</f>
        <v>#REF!</v>
      </c>
      <c r="P208" s="201" t="e">
        <f>P195/#REF!-1</f>
        <v>#REF!</v>
      </c>
      <c r="Q208" s="201" t="e">
        <f>Q195/#REF!-1</f>
        <v>#REF!</v>
      </c>
      <c r="R208" s="201" t="e">
        <f>R195/#REF!-1</f>
        <v>#REF!</v>
      </c>
      <c r="S208" s="201" t="e">
        <f>S195/#REF!-1</f>
        <v>#REF!</v>
      </c>
    </row>
    <row r="209" spans="1:27" hidden="1">
      <c r="A209" s="185" t="s">
        <v>195</v>
      </c>
      <c r="B209" s="201" t="e">
        <f>B195/#REF!-1</f>
        <v>#REF!</v>
      </c>
      <c r="C209" s="201" t="e">
        <f>C195/#REF!-1</f>
        <v>#REF!</v>
      </c>
      <c r="D209" s="201" t="e">
        <f>D195/#REF!-1</f>
        <v>#REF!</v>
      </c>
      <c r="E209" s="201" t="e">
        <f>E195/#REF!-1</f>
        <v>#REF!</v>
      </c>
      <c r="F209" s="201" t="e">
        <f>F195/#REF!-1</f>
        <v>#REF!</v>
      </c>
      <c r="G209" s="201" t="e">
        <f>G195/#REF!-1</f>
        <v>#REF!</v>
      </c>
      <c r="H209" s="201" t="e">
        <f>H195/#REF!-1</f>
        <v>#REF!</v>
      </c>
      <c r="I209" s="201" t="e">
        <f>I195/#REF!-1</f>
        <v>#REF!</v>
      </c>
      <c r="J209" s="201" t="e">
        <f>J195/#REF!-1</f>
        <v>#REF!</v>
      </c>
      <c r="K209" s="201" t="e">
        <f>K195/#REF!-1</f>
        <v>#REF!</v>
      </c>
      <c r="L209" s="201" t="e">
        <f>L195/#REF!-1</f>
        <v>#REF!</v>
      </c>
      <c r="M209" s="201" t="e">
        <f>M195/#REF!-1</f>
        <v>#REF!</v>
      </c>
      <c r="N209" s="201" t="e">
        <f>N195/#REF!-1</f>
        <v>#REF!</v>
      </c>
      <c r="O209" s="201" t="e">
        <f>O195/#REF!-1</f>
        <v>#REF!</v>
      </c>
      <c r="P209" s="201" t="e">
        <f>P195/#REF!-1</f>
        <v>#REF!</v>
      </c>
      <c r="Q209" s="201" t="e">
        <f>Q195/#REF!-1</f>
        <v>#REF!</v>
      </c>
      <c r="R209" s="201" t="e">
        <f>R195/#REF!-1</f>
        <v>#REF!</v>
      </c>
      <c r="S209" s="201" t="e">
        <f>S195/#REF!-1</f>
        <v>#REF!</v>
      </c>
    </row>
    <row r="210" spans="1:27" hidden="1">
      <c r="A210" s="185" t="s">
        <v>196</v>
      </c>
      <c r="B210" s="201" t="e">
        <f>B195/#REF!-1</f>
        <v>#REF!</v>
      </c>
      <c r="C210" s="201" t="e">
        <f>C195/#REF!-1</f>
        <v>#REF!</v>
      </c>
      <c r="D210" s="201" t="e">
        <f>D195/#REF!-1</f>
        <v>#REF!</v>
      </c>
      <c r="E210" s="201" t="e">
        <f>E195/#REF!-1</f>
        <v>#REF!</v>
      </c>
      <c r="F210" s="201" t="e">
        <f>F195/#REF!-1</f>
        <v>#REF!</v>
      </c>
      <c r="G210" s="201" t="e">
        <f>G195/#REF!-1</f>
        <v>#REF!</v>
      </c>
      <c r="H210" s="201" t="e">
        <f>H195/#REF!-1</f>
        <v>#REF!</v>
      </c>
      <c r="I210" s="201" t="e">
        <f>I195/#REF!-1</f>
        <v>#REF!</v>
      </c>
      <c r="J210" s="201" t="e">
        <f>J195/#REF!-1</f>
        <v>#REF!</v>
      </c>
      <c r="K210" s="201" t="e">
        <f>K195/#REF!-1</f>
        <v>#REF!</v>
      </c>
      <c r="L210" s="201" t="e">
        <f>L195/#REF!-1</f>
        <v>#REF!</v>
      </c>
      <c r="M210" s="201" t="e">
        <f>M195/#REF!-1</f>
        <v>#REF!</v>
      </c>
      <c r="N210" s="201" t="e">
        <f>N195/#REF!-1</f>
        <v>#REF!</v>
      </c>
      <c r="O210" s="201" t="e">
        <f>O195/#REF!-1</f>
        <v>#REF!</v>
      </c>
      <c r="P210" s="201" t="e">
        <f>P195/#REF!-1</f>
        <v>#REF!</v>
      </c>
      <c r="Q210" s="201" t="e">
        <f>Q195/#REF!-1</f>
        <v>#REF!</v>
      </c>
      <c r="R210" s="201" t="e">
        <f>R195/#REF!-1</f>
        <v>#REF!</v>
      </c>
      <c r="S210" s="201" t="e">
        <f>S195/#REF!-1</f>
        <v>#REF!</v>
      </c>
    </row>
    <row r="211" spans="1:27" hidden="1">
      <c r="A211" s="185" t="s">
        <v>197</v>
      </c>
      <c r="B211" s="201" t="e">
        <f>B195/#REF!-1</f>
        <v>#REF!</v>
      </c>
      <c r="C211" s="201" t="e">
        <f>C195/#REF!-1</f>
        <v>#REF!</v>
      </c>
      <c r="D211" s="201" t="e">
        <f>D195/#REF!-1</f>
        <v>#REF!</v>
      </c>
      <c r="E211" s="201" t="e">
        <f>E195/#REF!-1</f>
        <v>#REF!</v>
      </c>
      <c r="F211" s="201" t="e">
        <f>F195/#REF!-1</f>
        <v>#REF!</v>
      </c>
      <c r="G211" s="201" t="e">
        <f>G195/#REF!-1</f>
        <v>#REF!</v>
      </c>
      <c r="H211" s="201" t="e">
        <f>H195/#REF!-1</f>
        <v>#REF!</v>
      </c>
      <c r="I211" s="201" t="e">
        <f>I195/#REF!-1</f>
        <v>#REF!</v>
      </c>
      <c r="J211" s="201" t="e">
        <f>J195/#REF!-1</f>
        <v>#REF!</v>
      </c>
      <c r="K211" s="201" t="e">
        <f>K195/#REF!-1</f>
        <v>#REF!</v>
      </c>
      <c r="L211" s="201" t="e">
        <f>L195/#REF!-1</f>
        <v>#REF!</v>
      </c>
      <c r="M211" s="201" t="e">
        <f>M195/#REF!-1</f>
        <v>#REF!</v>
      </c>
      <c r="N211" s="201" t="e">
        <f>N195/#REF!-1</f>
        <v>#REF!</v>
      </c>
      <c r="O211" s="201" t="e">
        <f>O195/#REF!-1</f>
        <v>#REF!</v>
      </c>
      <c r="P211" s="201" t="e">
        <f>P195/#REF!-1</f>
        <v>#REF!</v>
      </c>
      <c r="Q211" s="201" t="e">
        <f>Q195/#REF!-1</f>
        <v>#REF!</v>
      </c>
      <c r="R211" s="201" t="e">
        <f>R195/#REF!-1</f>
        <v>#REF!</v>
      </c>
      <c r="S211" s="201" t="e">
        <f>S195/#REF!-1</f>
        <v>#REF!</v>
      </c>
    </row>
    <row r="212" spans="1:27" hidden="1">
      <c r="A212" s="185" t="s">
        <v>198</v>
      </c>
      <c r="B212" s="201" t="e">
        <f>B195/#REF!-1</f>
        <v>#REF!</v>
      </c>
      <c r="C212" s="201" t="e">
        <f>C195/#REF!-1</f>
        <v>#REF!</v>
      </c>
      <c r="D212" s="201" t="e">
        <f>D195/#REF!-1</f>
        <v>#REF!</v>
      </c>
      <c r="E212" s="201" t="e">
        <f>E195/#REF!-1</f>
        <v>#REF!</v>
      </c>
      <c r="F212" s="201" t="e">
        <f>F195/#REF!-1</f>
        <v>#REF!</v>
      </c>
      <c r="G212" s="201" t="e">
        <f>G195/#REF!-1</f>
        <v>#REF!</v>
      </c>
      <c r="H212" s="201" t="e">
        <f>H195/#REF!-1</f>
        <v>#REF!</v>
      </c>
      <c r="I212" s="201" t="e">
        <f>I195/#REF!-1</f>
        <v>#REF!</v>
      </c>
      <c r="J212" s="201" t="e">
        <f>J195/#REF!-1</f>
        <v>#REF!</v>
      </c>
      <c r="K212" s="201" t="e">
        <f>K195/#REF!-1</f>
        <v>#REF!</v>
      </c>
      <c r="L212" s="201" t="e">
        <f>L195/#REF!-1</f>
        <v>#REF!</v>
      </c>
      <c r="M212" s="201" t="e">
        <f>M195/#REF!-1</f>
        <v>#REF!</v>
      </c>
      <c r="N212" s="201" t="e">
        <f>N195/#REF!-1</f>
        <v>#REF!</v>
      </c>
      <c r="O212" s="201" t="e">
        <f>O195/#REF!-1</f>
        <v>#REF!</v>
      </c>
      <c r="P212" s="201" t="e">
        <f>P195/#REF!-1</f>
        <v>#REF!</v>
      </c>
      <c r="Q212" s="201" t="e">
        <f>Q195/#REF!-1</f>
        <v>#REF!</v>
      </c>
      <c r="R212" s="201" t="e">
        <f>R195/#REF!-1</f>
        <v>#REF!</v>
      </c>
      <c r="S212" s="201" t="e">
        <f>S195/#REF!-1</f>
        <v>#REF!</v>
      </c>
    </row>
    <row r="213" spans="1:27" hidden="1">
      <c r="F213" s="218"/>
    </row>
    <row r="214" spans="1:27" hidden="1">
      <c r="A214" s="204" t="s">
        <v>199</v>
      </c>
      <c r="B214" s="208">
        <f t="shared" ref="B214:S214" si="26">AVERAGE(B196:B198)</f>
        <v>212462.59917589961</v>
      </c>
      <c r="C214" s="208">
        <f t="shared" si="26"/>
        <v>77432.036666666667</v>
      </c>
      <c r="D214" s="216">
        <f t="shared" si="26"/>
        <v>48496.066666666673</v>
      </c>
      <c r="E214" s="219">
        <f t="shared" si="26"/>
        <v>5726.32</v>
      </c>
      <c r="F214" s="216">
        <f t="shared" si="26"/>
        <v>28935.97</v>
      </c>
      <c r="G214" s="219">
        <f t="shared" si="26"/>
        <v>8298.77</v>
      </c>
      <c r="H214" s="219">
        <f t="shared" si="26"/>
        <v>20637.2</v>
      </c>
      <c r="I214" s="208">
        <f t="shared" si="26"/>
        <v>135030.22917589959</v>
      </c>
      <c r="J214" s="216">
        <f t="shared" si="26"/>
        <v>19558.756473885456</v>
      </c>
      <c r="K214" s="219">
        <f t="shared" si="26"/>
        <v>9365.0266666666666</v>
      </c>
      <c r="L214" s="216">
        <f t="shared" si="26"/>
        <v>115471.4727020141</v>
      </c>
      <c r="M214" s="219">
        <f t="shared" si="26"/>
        <v>63265.390668093496</v>
      </c>
      <c r="N214" s="219">
        <f t="shared" si="26"/>
        <v>52205.415367253961</v>
      </c>
      <c r="O214" s="208">
        <f t="shared" si="26"/>
        <v>68055.15647388545</v>
      </c>
      <c r="P214" s="205">
        <f t="shared" si="26"/>
        <v>15092.013333333334</v>
      </c>
      <c r="Q214" s="208">
        <f t="shared" si="26"/>
        <v>144407.44270201412</v>
      </c>
      <c r="R214" s="205">
        <f t="shared" si="26"/>
        <v>71564.494001426836</v>
      </c>
      <c r="S214" s="205">
        <f t="shared" si="26"/>
        <v>72842.94870058728</v>
      </c>
    </row>
    <row r="215" spans="1:27" hidden="1">
      <c r="A215" s="206" t="s">
        <v>200</v>
      </c>
      <c r="B215" s="209">
        <f t="shared" ref="B215:S215" si="27">B195/B214-1</f>
        <v>-0.40956666967938671</v>
      </c>
      <c r="C215" s="209">
        <f t="shared" si="27"/>
        <v>-0.74874740691955632</v>
      </c>
      <c r="D215" s="217">
        <f t="shared" si="27"/>
        <v>-0.75538222343805206</v>
      </c>
      <c r="E215" s="220">
        <f t="shared" si="27"/>
        <v>-0.75551488565081937</v>
      </c>
      <c r="F215" s="217">
        <f t="shared" si="27"/>
        <v>-0.73762759637917785</v>
      </c>
      <c r="G215" s="220">
        <f t="shared" si="27"/>
        <v>-0.77707539792041469</v>
      </c>
      <c r="H215" s="220">
        <f t="shared" si="27"/>
        <v>-0.72181303665225904</v>
      </c>
      <c r="I215" s="209">
        <f t="shared" si="27"/>
        <v>-0.21506465147200338</v>
      </c>
      <c r="J215" s="217">
        <f t="shared" si="27"/>
        <v>1.5643245810113831</v>
      </c>
      <c r="K215" s="220">
        <f t="shared" si="27"/>
        <v>-0.57383997482833293</v>
      </c>
      <c r="L215" s="217">
        <f t="shared" si="27"/>
        <v>-0.51646065739468039</v>
      </c>
      <c r="M215" s="220">
        <f t="shared" si="27"/>
        <v>-0.5137783917058204</v>
      </c>
      <c r="N215" s="220">
        <f t="shared" si="27"/>
        <v>-0.5197049994984283</v>
      </c>
      <c r="O215" s="209">
        <f t="shared" si="27"/>
        <v>-8.8709758182718534E-2</v>
      </c>
      <c r="P215" s="207">
        <f t="shared" si="27"/>
        <v>-0.64279119817015795</v>
      </c>
      <c r="Q215" s="209">
        <f t="shared" si="27"/>
        <v>-0.56077748616543188</v>
      </c>
      <c r="R215" s="207">
        <f t="shared" si="27"/>
        <v>-0.54429916042793813</v>
      </c>
      <c r="S215" s="207">
        <f t="shared" si="27"/>
        <v>-0.57696660349841711</v>
      </c>
    </row>
    <row r="216" spans="1:27" hidden="1"/>
    <row r="217" spans="1:27" hidden="1"/>
    <row r="218" spans="1:27" hidden="1"/>
    <row r="219" spans="1:27" hidden="1"/>
    <row r="221" spans="1:27">
      <c r="B221" s="225"/>
      <c r="C221" s="225"/>
      <c r="I221" s="225"/>
    </row>
    <row r="222" spans="1:27">
      <c r="B222" s="226"/>
      <c r="C222" s="226"/>
      <c r="D222" s="226"/>
      <c r="E222" s="226"/>
      <c r="F222" s="226"/>
      <c r="G222" s="226"/>
      <c r="H222" s="226"/>
      <c r="I222" s="226"/>
      <c r="J222" s="226"/>
      <c r="K222" s="226"/>
      <c r="L222" s="226"/>
      <c r="M222" s="226"/>
      <c r="N222" s="226"/>
      <c r="O222" s="226"/>
      <c r="P222" s="226"/>
      <c r="Q222" s="226"/>
      <c r="R222" s="226"/>
      <c r="S222" s="226">
        <f t="shared" ref="S222" si="28">S169+S170+S171</f>
        <v>120419.79533926448</v>
      </c>
    </row>
    <row r="223" spans="1:27">
      <c r="B223" s="226"/>
      <c r="C223" s="226"/>
      <c r="D223" s="226"/>
      <c r="E223" s="226"/>
      <c r="F223" s="226"/>
      <c r="G223" s="226"/>
      <c r="H223" s="226"/>
      <c r="I223" s="226"/>
      <c r="J223" s="226"/>
      <c r="K223" s="226"/>
      <c r="L223" s="226"/>
      <c r="M223" s="226"/>
      <c r="N223" s="226"/>
      <c r="O223" s="226"/>
      <c r="P223" s="226"/>
      <c r="Q223" s="226"/>
      <c r="R223" s="226"/>
      <c r="S223" s="226">
        <f t="shared" ref="S223" si="29">S182+S183+S184</f>
        <v>113094.57834392611</v>
      </c>
      <c r="T223" s="226"/>
      <c r="U223" s="226"/>
      <c r="V223" s="226"/>
      <c r="W223" s="226"/>
      <c r="X223" s="226"/>
      <c r="Y223" s="226"/>
      <c r="Z223" s="226"/>
      <c r="AA223" s="226"/>
    </row>
    <row r="224" spans="1:27">
      <c r="B224" s="230"/>
      <c r="C224" s="230"/>
      <c r="D224" s="230"/>
      <c r="E224" s="230"/>
      <c r="F224" s="230"/>
      <c r="G224" s="226"/>
      <c r="H224" s="230"/>
      <c r="I224" s="230"/>
      <c r="J224" s="230"/>
      <c r="K224" s="230"/>
      <c r="L224" s="230"/>
      <c r="M224" s="230"/>
      <c r="N224" s="230"/>
      <c r="O224" s="230"/>
      <c r="P224" s="230"/>
      <c r="Q224" s="230"/>
      <c r="R224" s="230"/>
      <c r="S224" s="230">
        <f t="shared" ref="S224" si="30">(S223-S222)/S222*100</f>
        <v>-6.0830671358481254</v>
      </c>
    </row>
    <row r="225" spans="2:26">
      <c r="B225" t="s">
        <v>228</v>
      </c>
      <c r="D225" s="226" t="s">
        <v>214</v>
      </c>
      <c r="E225" s="226" t="s">
        <v>215</v>
      </c>
      <c r="F225" s="226" t="s">
        <v>0</v>
      </c>
      <c r="G225" s="227" t="s">
        <v>216</v>
      </c>
      <c r="H225" t="s">
        <v>229</v>
      </c>
    </row>
    <row r="226" spans="2:26">
      <c r="B226" t="s">
        <v>1</v>
      </c>
      <c r="C226" t="s">
        <v>217</v>
      </c>
      <c r="D226" s="226">
        <v>711589</v>
      </c>
      <c r="E226" s="226">
        <v>1233866</v>
      </c>
      <c r="F226" s="226">
        <v>1945455</v>
      </c>
      <c r="G226" s="227">
        <v>19454.55</v>
      </c>
      <c r="H226">
        <v>0.63423003873129935</v>
      </c>
    </row>
    <row r="227" spans="2:26">
      <c r="C227" t="s">
        <v>3</v>
      </c>
      <c r="D227" s="226">
        <v>433318</v>
      </c>
      <c r="E227" s="226">
        <v>752980</v>
      </c>
      <c r="F227" s="226">
        <v>1186298</v>
      </c>
      <c r="G227" s="227">
        <v>11862.98</v>
      </c>
      <c r="H227">
        <v>0.6347309023533716</v>
      </c>
    </row>
    <row r="228" spans="2:26">
      <c r="C228" t="s">
        <v>218</v>
      </c>
      <c r="D228" s="226">
        <v>0</v>
      </c>
      <c r="E228" s="226">
        <v>139995</v>
      </c>
      <c r="F228" s="226">
        <v>139995</v>
      </c>
      <c r="G228" s="227">
        <v>1399.95</v>
      </c>
      <c r="H228" s="226">
        <v>1</v>
      </c>
    </row>
    <row r="229" spans="2:26">
      <c r="C229" t="s">
        <v>4</v>
      </c>
      <c r="D229" s="226">
        <v>278271</v>
      </c>
      <c r="E229" s="226">
        <v>480886</v>
      </c>
      <c r="F229" s="226">
        <v>759157</v>
      </c>
      <c r="G229" s="227">
        <v>7591.57</v>
      </c>
      <c r="H229" s="226">
        <v>0.63344736332537277</v>
      </c>
    </row>
    <row r="230" spans="2:26">
      <c r="C230" t="s">
        <v>219</v>
      </c>
      <c r="D230" s="226">
        <v>687</v>
      </c>
      <c r="E230" s="226">
        <v>184329</v>
      </c>
      <c r="F230" s="226">
        <v>185016</v>
      </c>
      <c r="G230" s="227">
        <v>1850.16</v>
      </c>
      <c r="H230" s="226">
        <v>0.99628680762744848</v>
      </c>
    </row>
    <row r="231" spans="2:26">
      <c r="C231" t="s">
        <v>220</v>
      </c>
      <c r="D231" s="226">
        <v>277584</v>
      </c>
      <c r="E231" s="226">
        <v>296557</v>
      </c>
      <c r="F231" s="226">
        <v>574141</v>
      </c>
      <c r="G231" s="227">
        <v>5741.41</v>
      </c>
      <c r="H231" s="226">
        <v>0.5165229447121874</v>
      </c>
    </row>
    <row r="232" spans="2:26">
      <c r="B232" t="s">
        <v>2</v>
      </c>
      <c r="C232" t="s">
        <v>217</v>
      </c>
      <c r="D232" s="226">
        <v>680799.64101045614</v>
      </c>
      <c r="E232" s="226">
        <v>9918215</v>
      </c>
      <c r="F232" s="226">
        <v>10599014.641010456</v>
      </c>
      <c r="G232" s="227">
        <v>105990.14641010456</v>
      </c>
      <c r="H232" s="226">
        <v>0.93576764783621891</v>
      </c>
      <c r="I232" s="226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26"/>
      <c r="X232" s="226"/>
      <c r="Y232" s="226"/>
      <c r="Z232" s="226"/>
    </row>
    <row r="233" spans="2:26">
      <c r="C233" t="s">
        <v>3</v>
      </c>
      <c r="D233" s="226">
        <v>113558.88194186869</v>
      </c>
      <c r="E233" s="226">
        <v>4901962</v>
      </c>
      <c r="F233" s="226">
        <v>5015520.8819418689</v>
      </c>
      <c r="G233" s="227">
        <v>50155.208819418687</v>
      </c>
      <c r="H233" s="226">
        <v>0.97735850680021452</v>
      </c>
    </row>
    <row r="234" spans="2:26">
      <c r="C234" t="s">
        <v>218</v>
      </c>
      <c r="D234" s="226">
        <v>0</v>
      </c>
      <c r="E234" s="226">
        <v>399087</v>
      </c>
      <c r="F234" s="226">
        <v>399087</v>
      </c>
      <c r="G234" s="227">
        <v>3990.87</v>
      </c>
      <c r="H234" s="226">
        <v>1</v>
      </c>
    </row>
    <row r="235" spans="2:26">
      <c r="C235" t="s">
        <v>4</v>
      </c>
      <c r="D235" s="226">
        <v>567240.75906858745</v>
      </c>
      <c r="E235" s="226">
        <v>5016253</v>
      </c>
      <c r="F235" s="226">
        <v>5583493.7590685878</v>
      </c>
      <c r="G235" s="227">
        <v>55834.937590685877</v>
      </c>
      <c r="H235" s="226">
        <v>0.89840755921912019</v>
      </c>
    </row>
    <row r="236" spans="2:26">
      <c r="C236" t="s">
        <v>219</v>
      </c>
      <c r="D236" s="226">
        <v>138696.85346010895</v>
      </c>
      <c r="E236" s="226">
        <v>2937446</v>
      </c>
      <c r="F236" s="226">
        <v>3076142.8534601089</v>
      </c>
      <c r="G236" s="227">
        <v>30761.428534601087</v>
      </c>
      <c r="H236" s="226">
        <v>0.95491208956563911</v>
      </c>
    </row>
    <row r="237" spans="2:26">
      <c r="C237" t="s">
        <v>220</v>
      </c>
      <c r="D237" s="226">
        <v>428543.90560847853</v>
      </c>
      <c r="E237" s="226">
        <v>2078807</v>
      </c>
      <c r="F237" s="226">
        <v>2507350.9056084785</v>
      </c>
      <c r="G237" s="227">
        <v>25073.509056084786</v>
      </c>
      <c r="H237" s="226">
        <v>0.82908498979943124</v>
      </c>
    </row>
    <row r="238" spans="2:26">
      <c r="B238" t="s">
        <v>0</v>
      </c>
      <c r="C238" t="s">
        <v>0</v>
      </c>
      <c r="D238" s="226">
        <v>1392388.6410104563</v>
      </c>
      <c r="E238" s="226">
        <v>11152081</v>
      </c>
      <c r="F238" s="226">
        <v>12544469.641010456</v>
      </c>
      <c r="G238" s="227">
        <v>125444.69641010456</v>
      </c>
      <c r="H238" s="226">
        <v>0.88900378566356841</v>
      </c>
    </row>
    <row r="239" spans="2:26">
      <c r="C239" t="s">
        <v>3</v>
      </c>
      <c r="D239" s="226">
        <v>546876.88194186869</v>
      </c>
      <c r="E239" s="226">
        <v>5654942</v>
      </c>
      <c r="F239" s="226">
        <v>6201818.8819418689</v>
      </c>
      <c r="G239" s="227">
        <v>62018.18881941869</v>
      </c>
      <c r="H239" s="226">
        <v>0.91181992051811822</v>
      </c>
    </row>
    <row r="240" spans="2:26">
      <c r="C240" t="s">
        <v>218</v>
      </c>
      <c r="D240" s="226">
        <v>0</v>
      </c>
      <c r="E240" s="226">
        <v>539082</v>
      </c>
      <c r="F240" s="226">
        <v>539082</v>
      </c>
      <c r="G240" s="227">
        <v>5390.82</v>
      </c>
      <c r="H240" s="226">
        <v>1</v>
      </c>
    </row>
    <row r="241" spans="3:17">
      <c r="C241" t="s">
        <v>4</v>
      </c>
      <c r="D241" s="226">
        <v>845511.75906858745</v>
      </c>
      <c r="E241" s="226">
        <v>5497139</v>
      </c>
      <c r="F241" s="226">
        <v>6342650.7590685878</v>
      </c>
      <c r="G241" s="226">
        <v>63426.507590685876</v>
      </c>
      <c r="H241" s="226">
        <v>0.86669425904308339</v>
      </c>
    </row>
    <row r="242" spans="3:17">
      <c r="C242" t="s">
        <v>219</v>
      </c>
      <c r="D242" s="226">
        <v>139383.85346010895</v>
      </c>
      <c r="E242" s="226">
        <v>3121775</v>
      </c>
      <c r="F242" s="226">
        <v>3261158.8534601089</v>
      </c>
      <c r="G242" s="226">
        <v>32611.588534601087</v>
      </c>
      <c r="H242" s="226">
        <v>0.957259410006286</v>
      </c>
    </row>
    <row r="243" spans="3:17">
      <c r="C243" t="s">
        <v>220</v>
      </c>
      <c r="D243" s="226">
        <v>706127.90560847847</v>
      </c>
      <c r="E243" s="226">
        <v>2375364</v>
      </c>
      <c r="F243" s="226">
        <v>3081491.9056084785</v>
      </c>
      <c r="G243" s="226">
        <v>30814.919056084786</v>
      </c>
      <c r="H243" s="226">
        <v>0.77084869042709858</v>
      </c>
    </row>
    <row r="244" spans="3:17">
      <c r="D244" s="226"/>
      <c r="E244" s="226"/>
      <c r="F244" s="226"/>
      <c r="G244" s="226"/>
      <c r="H244" s="226"/>
    </row>
    <row r="245" spans="3:17">
      <c r="D245" s="226"/>
      <c r="E245" s="226"/>
      <c r="F245" s="226"/>
      <c r="G245" s="226"/>
      <c r="H245" s="226"/>
    </row>
    <row r="248" spans="3:17"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</row>
    <row r="249" spans="3:17">
      <c r="G249" s="228"/>
      <c r="H249" s="228"/>
      <c r="I249" s="228"/>
      <c r="J249" s="228"/>
      <c r="K249" s="228"/>
      <c r="L249" s="228"/>
      <c r="M249" s="228"/>
      <c r="N249" s="228"/>
      <c r="O249" s="228"/>
      <c r="P249" s="228"/>
      <c r="Q249" s="228"/>
    </row>
    <row r="250" spans="3:17">
      <c r="G250" s="228"/>
      <c r="H250" s="228"/>
      <c r="I250" s="228"/>
      <c r="J250" s="228"/>
      <c r="K250" s="228"/>
      <c r="L250" s="228"/>
      <c r="M250" s="228"/>
      <c r="N250" s="228"/>
      <c r="O250" s="228"/>
      <c r="P250" s="228"/>
      <c r="Q250" s="228"/>
    </row>
    <row r="251" spans="3:17">
      <c r="G251" s="229"/>
      <c r="H251" s="229"/>
      <c r="I251" s="229"/>
      <c r="J251" s="229"/>
      <c r="K251" s="229"/>
      <c r="L251" s="229"/>
      <c r="M251" s="229"/>
      <c r="N251" s="229"/>
      <c r="O251" s="229"/>
      <c r="P251" s="229"/>
      <c r="Q251" s="229"/>
    </row>
    <row r="252" spans="3:17">
      <c r="G252" s="229"/>
      <c r="H252" s="229"/>
      <c r="I252" s="229"/>
      <c r="J252" s="229"/>
      <c r="K252" s="229"/>
      <c r="L252" s="229"/>
      <c r="M252" s="229"/>
      <c r="N252" s="229"/>
      <c r="O252" s="229"/>
      <c r="P252" s="229"/>
      <c r="Q252" s="229"/>
    </row>
    <row r="253" spans="3:17">
      <c r="G253" s="228"/>
      <c r="H253" s="228"/>
      <c r="I253" s="228"/>
      <c r="J253" s="228"/>
      <c r="K253" s="228"/>
      <c r="L253" s="228"/>
      <c r="M253" s="228"/>
      <c r="N253" s="228"/>
      <c r="O253" s="228"/>
      <c r="P253" s="228"/>
      <c r="Q253" s="228"/>
    </row>
    <row r="254" spans="3:17">
      <c r="G254" s="228"/>
      <c r="H254" s="228"/>
      <c r="I254" s="228"/>
      <c r="J254" s="228"/>
      <c r="K254" s="228"/>
      <c r="L254" s="228"/>
      <c r="M254" s="228"/>
      <c r="N254" s="228"/>
      <c r="O254" s="228"/>
      <c r="P254" s="228"/>
      <c r="Q254" s="228"/>
    </row>
    <row r="255" spans="3:17">
      <c r="G255" s="228"/>
      <c r="H255" s="228"/>
      <c r="I255" s="228"/>
      <c r="J255" s="228"/>
      <c r="K255" s="228"/>
      <c r="L255" s="228"/>
      <c r="M255" s="228"/>
      <c r="N255" s="228"/>
      <c r="O255" s="228"/>
      <c r="P255" s="228"/>
      <c r="Q255" s="228"/>
    </row>
    <row r="256" spans="3:17">
      <c r="G256" s="229"/>
      <c r="H256" s="229"/>
      <c r="I256" s="229"/>
      <c r="J256" s="229"/>
      <c r="K256" s="229"/>
      <c r="L256" s="229"/>
      <c r="M256" s="229"/>
      <c r="N256" s="229"/>
      <c r="O256" s="229"/>
      <c r="P256" s="229"/>
      <c r="Q256" s="229"/>
    </row>
    <row r="257" spans="6:17">
      <c r="G257" s="229"/>
      <c r="H257" s="229"/>
      <c r="I257" s="229"/>
      <c r="J257" s="229"/>
      <c r="K257" s="229"/>
      <c r="L257" s="229"/>
      <c r="M257" s="229"/>
      <c r="N257" s="229"/>
      <c r="O257" s="229"/>
      <c r="P257" s="229"/>
      <c r="Q257" s="229"/>
    </row>
    <row r="265" spans="6:17">
      <c r="F265" s="228"/>
      <c r="G265" s="228"/>
      <c r="H265" s="229"/>
      <c r="I265" s="228"/>
      <c r="J265" s="229"/>
      <c r="K265" s="228"/>
      <c r="L265" s="228"/>
      <c r="M265" s="229"/>
    </row>
    <row r="266" spans="6:17">
      <c r="F266" s="228"/>
      <c r="G266" s="228"/>
      <c r="H266" s="229"/>
      <c r="I266" s="228"/>
      <c r="J266" s="229"/>
      <c r="K266" s="228"/>
      <c r="L266" s="228"/>
      <c r="M266" s="229"/>
    </row>
    <row r="267" spans="6:17">
      <c r="F267" s="228"/>
      <c r="G267" s="228"/>
      <c r="H267" s="229"/>
      <c r="I267" s="228"/>
      <c r="J267" s="229"/>
      <c r="K267" s="228"/>
      <c r="L267" s="228"/>
      <c r="M267" s="229"/>
    </row>
    <row r="268" spans="6:17">
      <c r="F268" s="228"/>
      <c r="G268" s="228"/>
      <c r="H268" s="229"/>
      <c r="I268" s="228"/>
      <c r="J268" s="229"/>
      <c r="K268" s="228"/>
      <c r="L268" s="228"/>
      <c r="M268" s="229"/>
    </row>
    <row r="269" spans="6:17">
      <c r="F269" s="228"/>
      <c r="G269" s="228"/>
      <c r="H269" s="229"/>
      <c r="I269" s="228"/>
      <c r="J269" s="229"/>
      <c r="K269" s="228"/>
      <c r="L269" s="228"/>
      <c r="M269" s="229"/>
    </row>
    <row r="270" spans="6:17">
      <c r="F270" s="228"/>
      <c r="G270" s="228"/>
      <c r="H270" s="229"/>
      <c r="I270" s="228"/>
      <c r="J270" s="229"/>
      <c r="K270" s="228"/>
      <c r="L270" s="228"/>
      <c r="M270" s="229"/>
    </row>
    <row r="271" spans="6:17">
      <c r="F271" s="228"/>
      <c r="G271" s="228"/>
      <c r="H271" s="229"/>
      <c r="I271" s="228"/>
      <c r="J271" s="229"/>
      <c r="K271" s="228"/>
      <c r="L271" s="228"/>
      <c r="M271" s="229"/>
    </row>
    <row r="276" spans="6:10">
      <c r="F276" s="228"/>
      <c r="G276" s="228"/>
      <c r="H276" s="229"/>
      <c r="I276" s="228"/>
    </row>
    <row r="277" spans="6:10">
      <c r="F277" s="228"/>
      <c r="G277" s="228"/>
      <c r="H277" s="229"/>
      <c r="I277" s="228"/>
    </row>
    <row r="278" spans="6:10">
      <c r="F278" s="228"/>
      <c r="G278" s="228"/>
      <c r="H278" s="229"/>
      <c r="I278" s="228"/>
    </row>
    <row r="279" spans="6:10">
      <c r="F279" s="228"/>
      <c r="G279" s="228"/>
      <c r="H279" s="229"/>
      <c r="I279" s="228"/>
    </row>
    <row r="280" spans="6:10">
      <c r="F280" s="228"/>
      <c r="G280" s="228"/>
      <c r="H280" s="229"/>
      <c r="I280" s="228"/>
    </row>
    <row r="281" spans="6:10">
      <c r="F281" s="228"/>
      <c r="G281" s="228"/>
      <c r="H281" s="229"/>
      <c r="I281" s="228"/>
    </row>
    <row r="282" spans="6:10">
      <c r="F282" s="228"/>
      <c r="G282" s="228"/>
      <c r="H282" s="229"/>
      <c r="I282" s="228"/>
      <c r="J282" s="229"/>
    </row>
    <row r="283" spans="6:10">
      <c r="F283" s="228"/>
      <c r="G283" s="228"/>
      <c r="H283" s="229"/>
      <c r="I283" s="228"/>
      <c r="J283" s="229"/>
    </row>
    <row r="284" spans="6:10">
      <c r="F284" s="228"/>
      <c r="G284" s="228"/>
      <c r="H284" s="229"/>
      <c r="I284" s="228"/>
      <c r="J284" s="229"/>
    </row>
    <row r="285" spans="6:10">
      <c r="F285" s="228"/>
      <c r="G285" s="228"/>
      <c r="H285" s="229"/>
      <c r="I285" s="228"/>
      <c r="J285" s="229"/>
    </row>
  </sheetData>
  <mergeCells count="2">
    <mergeCell ref="U3:U5"/>
    <mergeCell ref="A1:U1"/>
  </mergeCells>
  <phoneticPr fontId="13" type="noConversion"/>
  <printOptions horizontalCentered="1"/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2018-03-08T00:57:15Z</cp:lastPrinted>
  <dcterms:created xsi:type="dcterms:W3CDTF">2015-03-05T07:20:42Z</dcterms:created>
  <dcterms:modified xsi:type="dcterms:W3CDTF">2018-03-08T06:20:10Z</dcterms:modified>
</cp:coreProperties>
</file>