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0" yWindow="930" windowWidth="29550" windowHeight="11865"/>
  </bookViews>
  <sheets>
    <sheet name="수주통계" sheetId="3" r:id="rId1"/>
    <sheet name="Sheet1" sheetId="4" r:id="rId2"/>
    <sheet name="분기" sheetId="5" r:id="rId3"/>
  </sheets>
  <definedNames>
    <definedName name="_xlnm.Print_Area" localSheetId="0">수주통계!$A$1:$U$241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0" i="3" l="1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B222" i="3"/>
  <c r="B221" i="3"/>
  <c r="B220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B213" i="3"/>
  <c r="B212" i="3"/>
  <c r="C222" i="5" l="1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B222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B221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B220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1" i="5" s="1"/>
  <c r="R187" i="5"/>
  <c r="S187" i="5"/>
  <c r="B187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B219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U230" i="5"/>
  <c r="T230" i="5"/>
  <c r="U229" i="5"/>
  <c r="S229" i="5"/>
  <c r="M229" i="5"/>
  <c r="U228" i="5"/>
  <c r="T228" i="5"/>
  <c r="U222" i="5"/>
  <c r="T222" i="5"/>
  <c r="U220" i="5"/>
  <c r="T220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S211" i="5"/>
  <c r="S228" i="5" s="1"/>
  <c r="R211" i="5"/>
  <c r="R228" i="5" s="1"/>
  <c r="Q211" i="5"/>
  <c r="Q228" i="5" s="1"/>
  <c r="Q241" i="5" s="1"/>
  <c r="P211" i="5"/>
  <c r="P228" i="5" s="1"/>
  <c r="O211" i="5"/>
  <c r="O228" i="5" s="1"/>
  <c r="N211" i="5"/>
  <c r="N228" i="5" s="1"/>
  <c r="M211" i="5"/>
  <c r="M228" i="5" s="1"/>
  <c r="L211" i="5"/>
  <c r="L228" i="5" s="1"/>
  <c r="K211" i="5"/>
  <c r="K228" i="5" s="1"/>
  <c r="K240" i="5" s="1"/>
  <c r="J211" i="5"/>
  <c r="J228" i="5" s="1"/>
  <c r="I211" i="5"/>
  <c r="I228" i="5" s="1"/>
  <c r="H211" i="5"/>
  <c r="H228" i="5" s="1"/>
  <c r="G211" i="5"/>
  <c r="G228" i="5" s="1"/>
  <c r="F211" i="5"/>
  <c r="F228" i="5" s="1"/>
  <c r="E211" i="5"/>
  <c r="E228" i="5" s="1"/>
  <c r="E241" i="5" s="1"/>
  <c r="D211" i="5"/>
  <c r="D228" i="5" s="1"/>
  <c r="C211" i="5"/>
  <c r="C228" i="5" s="1"/>
  <c r="B211" i="5"/>
  <c r="B228" i="5" s="1"/>
  <c r="G207" i="5"/>
  <c r="B201" i="5"/>
  <c r="B203" i="5" s="1"/>
  <c r="B200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U198" i="5"/>
  <c r="S198" i="5"/>
  <c r="S199" i="5" s="1"/>
  <c r="R198" i="5"/>
  <c r="R199" i="5" s="1"/>
  <c r="Q198" i="5"/>
  <c r="Q199" i="5" s="1"/>
  <c r="P198" i="5"/>
  <c r="P199" i="5" s="1"/>
  <c r="O198" i="5"/>
  <c r="T198" i="5" s="1"/>
  <c r="T229" i="5" s="1"/>
  <c r="B198" i="5"/>
  <c r="B199" i="5" s="1"/>
  <c r="S195" i="5"/>
  <c r="R195" i="5"/>
  <c r="R229" i="5" s="1"/>
  <c r="Q195" i="5"/>
  <c r="Q229" i="5" s="1"/>
  <c r="P195" i="5"/>
  <c r="O195" i="5"/>
  <c r="N195" i="5"/>
  <c r="N229" i="5" s="1"/>
  <c r="M195" i="5"/>
  <c r="M207" i="5" s="1"/>
  <c r="L195" i="5"/>
  <c r="L229" i="5" s="1"/>
  <c r="K195" i="5"/>
  <c r="K229" i="5" s="1"/>
  <c r="J195" i="5"/>
  <c r="I195" i="5"/>
  <c r="H195" i="5"/>
  <c r="H229" i="5" s="1"/>
  <c r="G195" i="5"/>
  <c r="G229" i="5" s="1"/>
  <c r="F195" i="5"/>
  <c r="F229" i="5" s="1"/>
  <c r="E195" i="5"/>
  <c r="E229" i="5" s="1"/>
  <c r="D195" i="5"/>
  <c r="C195" i="5"/>
  <c r="B195" i="5"/>
  <c r="B229" i="5" s="1"/>
  <c r="K191" i="5"/>
  <c r="E1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0" i="5" s="1"/>
  <c r="R179" i="5"/>
  <c r="R230" i="5" s="1"/>
  <c r="Q179" i="5"/>
  <c r="Q230" i="5" s="1"/>
  <c r="P179" i="5"/>
  <c r="P230" i="5" s="1"/>
  <c r="O179" i="5"/>
  <c r="O230" i="5" s="1"/>
  <c r="N179" i="5"/>
  <c r="N191" i="5" s="1"/>
  <c r="M179" i="5"/>
  <c r="M230" i="5" s="1"/>
  <c r="L179" i="5"/>
  <c r="L230" i="5" s="1"/>
  <c r="K179" i="5"/>
  <c r="K230" i="5" s="1"/>
  <c r="J179" i="5"/>
  <c r="J230" i="5" s="1"/>
  <c r="I179" i="5"/>
  <c r="I230" i="5" s="1"/>
  <c r="H179" i="5"/>
  <c r="H191" i="5" s="1"/>
  <c r="G179" i="5"/>
  <c r="G230" i="5" s="1"/>
  <c r="F179" i="5"/>
  <c r="F230" i="5" s="1"/>
  <c r="E179" i="5"/>
  <c r="E230" i="5" s="1"/>
  <c r="D179" i="5"/>
  <c r="D230" i="5" s="1"/>
  <c r="C179" i="5"/>
  <c r="C230" i="5" s="1"/>
  <c r="B179" i="5"/>
  <c r="B191" i="5" s="1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R123" i="5" s="1"/>
  <c r="Q119" i="5"/>
  <c r="P119" i="5"/>
  <c r="P123" i="5" s="1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E246" i="5" l="1"/>
  <c r="K246" i="5"/>
  <c r="K247" i="5" s="1"/>
  <c r="Q207" i="5"/>
  <c r="E207" i="5"/>
  <c r="K207" i="5"/>
  <c r="T233" i="5"/>
  <c r="C207" i="5"/>
  <c r="I207" i="5"/>
  <c r="U233" i="5"/>
  <c r="B123" i="5"/>
  <c r="U123" i="5" s="1"/>
  <c r="Q246" i="5"/>
  <c r="Q247" i="5" s="1"/>
  <c r="D207" i="5"/>
  <c r="J207" i="5"/>
  <c r="P207" i="5"/>
  <c r="O123" i="5"/>
  <c r="S123" i="5"/>
  <c r="G244" i="5"/>
  <c r="G243" i="5"/>
  <c r="G242" i="5"/>
  <c r="G240" i="5"/>
  <c r="G238" i="5"/>
  <c r="G236" i="5"/>
  <c r="G233" i="5"/>
  <c r="G241" i="5"/>
  <c r="G239" i="5"/>
  <c r="G237" i="5"/>
  <c r="G234" i="5"/>
  <c r="G232" i="5"/>
  <c r="M244" i="5"/>
  <c r="M243" i="5"/>
  <c r="M242" i="5"/>
  <c r="M241" i="5"/>
  <c r="M239" i="5"/>
  <c r="M237" i="5"/>
  <c r="M234" i="5"/>
  <c r="M232" i="5"/>
  <c r="M240" i="5"/>
  <c r="M238" i="5"/>
  <c r="M236" i="5"/>
  <c r="M233" i="5"/>
  <c r="S244" i="5"/>
  <c r="S243" i="5"/>
  <c r="S242" i="5"/>
  <c r="S241" i="5"/>
  <c r="S240" i="5"/>
  <c r="S238" i="5"/>
  <c r="S236" i="5"/>
  <c r="S233" i="5"/>
  <c r="S239" i="5"/>
  <c r="S237" i="5"/>
  <c r="S234" i="5"/>
  <c r="S232" i="5"/>
  <c r="C244" i="5"/>
  <c r="C243" i="5"/>
  <c r="C240" i="5"/>
  <c r="C238" i="5"/>
  <c r="C236" i="5"/>
  <c r="C242" i="5"/>
  <c r="C233" i="5"/>
  <c r="C241" i="5"/>
  <c r="C239" i="5"/>
  <c r="C237" i="5"/>
  <c r="C234" i="5"/>
  <c r="I244" i="5"/>
  <c r="I243" i="5"/>
  <c r="I233" i="5"/>
  <c r="I242" i="5"/>
  <c r="I241" i="5"/>
  <c r="I239" i="5"/>
  <c r="I237" i="5"/>
  <c r="I234" i="5"/>
  <c r="I240" i="5"/>
  <c r="I238" i="5"/>
  <c r="I236" i="5"/>
  <c r="O244" i="5"/>
  <c r="O243" i="5"/>
  <c r="O242" i="5"/>
  <c r="O240" i="5"/>
  <c r="O238" i="5"/>
  <c r="O236" i="5"/>
  <c r="O233" i="5"/>
  <c r="O241" i="5"/>
  <c r="O239" i="5"/>
  <c r="O237" i="5"/>
  <c r="O234" i="5"/>
  <c r="S207" i="5"/>
  <c r="U121" i="5"/>
  <c r="M191" i="5"/>
  <c r="F246" i="5"/>
  <c r="R246" i="5"/>
  <c r="M246" i="5"/>
  <c r="M247" i="5" s="1"/>
  <c r="K233" i="5"/>
  <c r="G191" i="5"/>
  <c r="S191" i="5"/>
  <c r="D244" i="5"/>
  <c r="D243" i="5"/>
  <c r="D242" i="5"/>
  <c r="D241" i="5"/>
  <c r="D240" i="5"/>
  <c r="D239" i="5"/>
  <c r="D238" i="5"/>
  <c r="D237" i="5"/>
  <c r="D236" i="5"/>
  <c r="D234" i="5"/>
  <c r="D233" i="5"/>
  <c r="J244" i="5"/>
  <c r="J243" i="5"/>
  <c r="J242" i="5"/>
  <c r="J241" i="5"/>
  <c r="J240" i="5"/>
  <c r="J239" i="5"/>
  <c r="J238" i="5"/>
  <c r="J237" i="5"/>
  <c r="J236" i="5"/>
  <c r="J234" i="5"/>
  <c r="J233" i="5"/>
  <c r="P244" i="5"/>
  <c r="P243" i="5"/>
  <c r="P242" i="5"/>
  <c r="P241" i="5"/>
  <c r="P240" i="5"/>
  <c r="P239" i="5"/>
  <c r="P238" i="5"/>
  <c r="P237" i="5"/>
  <c r="P236" i="5"/>
  <c r="P234" i="5"/>
  <c r="P233" i="5"/>
  <c r="C229" i="5"/>
  <c r="C246" i="5" s="1"/>
  <c r="C247" i="5" s="1"/>
  <c r="O229" i="5"/>
  <c r="O246" i="5" s="1"/>
  <c r="O247" i="5" s="1"/>
  <c r="U232" i="5"/>
  <c r="E234" i="5"/>
  <c r="Q234" i="5"/>
  <c r="K236" i="5"/>
  <c r="E237" i="5"/>
  <c r="Q237" i="5"/>
  <c r="K238" i="5"/>
  <c r="E239" i="5"/>
  <c r="Q239" i="5"/>
  <c r="F247" i="5"/>
  <c r="F244" i="5"/>
  <c r="F243" i="5"/>
  <c r="F242" i="5"/>
  <c r="F241" i="5"/>
  <c r="F240" i="5"/>
  <c r="F239" i="5"/>
  <c r="F238" i="5"/>
  <c r="F237" i="5"/>
  <c r="F236" i="5"/>
  <c r="F234" i="5"/>
  <c r="F233" i="5"/>
  <c r="F232" i="5"/>
  <c r="R247" i="5"/>
  <c r="R244" i="5"/>
  <c r="R243" i="5"/>
  <c r="R242" i="5"/>
  <c r="R241" i="5"/>
  <c r="R240" i="5"/>
  <c r="R239" i="5"/>
  <c r="R238" i="5"/>
  <c r="R237" i="5"/>
  <c r="R236" i="5"/>
  <c r="R234" i="5"/>
  <c r="R233" i="5"/>
  <c r="R232" i="5"/>
  <c r="L246" i="5"/>
  <c r="L247" i="5" s="1"/>
  <c r="K244" i="5"/>
  <c r="K243" i="5"/>
  <c r="K242" i="5"/>
  <c r="I191" i="5"/>
  <c r="K232" i="5"/>
  <c r="O199" i="5"/>
  <c r="O207" i="5" s="1"/>
  <c r="L244" i="5"/>
  <c r="L243" i="5"/>
  <c r="L242" i="5"/>
  <c r="L241" i="5"/>
  <c r="L240" i="5"/>
  <c r="L239" i="5"/>
  <c r="L238" i="5"/>
  <c r="L237" i="5"/>
  <c r="L236" i="5"/>
  <c r="L234" i="5"/>
  <c r="L233" i="5"/>
  <c r="L232" i="5"/>
  <c r="E247" i="5"/>
  <c r="E244" i="5"/>
  <c r="E243" i="5"/>
  <c r="Q244" i="5"/>
  <c r="Q243" i="5"/>
  <c r="Q242" i="5"/>
  <c r="G246" i="5"/>
  <c r="G247" i="5" s="1"/>
  <c r="S246" i="5"/>
  <c r="S247" i="5" s="1"/>
  <c r="E233" i="5"/>
  <c r="Q233" i="5"/>
  <c r="E242" i="5"/>
  <c r="I229" i="5"/>
  <c r="I246" i="5" s="1"/>
  <c r="I247" i="5" s="1"/>
  <c r="K234" i="5"/>
  <c r="E236" i="5"/>
  <c r="Q236" i="5"/>
  <c r="K237" i="5"/>
  <c r="E238" i="5"/>
  <c r="Q238" i="5"/>
  <c r="K239" i="5"/>
  <c r="E240" i="5"/>
  <c r="Q240" i="5"/>
  <c r="K241" i="5"/>
  <c r="Q123" i="5"/>
  <c r="C191" i="5"/>
  <c r="O191" i="5"/>
  <c r="B232" i="5"/>
  <c r="B244" i="5"/>
  <c r="B243" i="5"/>
  <c r="B242" i="5"/>
  <c r="B241" i="5"/>
  <c r="B240" i="5"/>
  <c r="B239" i="5"/>
  <c r="B238" i="5"/>
  <c r="B237" i="5"/>
  <c r="B236" i="5"/>
  <c r="B234" i="5"/>
  <c r="H232" i="5"/>
  <c r="H244" i="5"/>
  <c r="H243" i="5"/>
  <c r="H242" i="5"/>
  <c r="H241" i="5"/>
  <c r="H240" i="5"/>
  <c r="H239" i="5"/>
  <c r="H238" i="5"/>
  <c r="H237" i="5"/>
  <c r="H236" i="5"/>
  <c r="H234" i="5"/>
  <c r="N232" i="5"/>
  <c r="N244" i="5"/>
  <c r="N243" i="5"/>
  <c r="N242" i="5"/>
  <c r="N241" i="5"/>
  <c r="N240" i="5"/>
  <c r="N239" i="5"/>
  <c r="N238" i="5"/>
  <c r="N237" i="5"/>
  <c r="N236" i="5"/>
  <c r="N234" i="5"/>
  <c r="E232" i="5"/>
  <c r="Q232" i="5"/>
  <c r="D191" i="5"/>
  <c r="J191" i="5"/>
  <c r="P191" i="5"/>
  <c r="F207" i="5"/>
  <c r="L207" i="5"/>
  <c r="R207" i="5"/>
  <c r="D229" i="5"/>
  <c r="D246" i="5" s="1"/>
  <c r="D247" i="5" s="1"/>
  <c r="J229" i="5"/>
  <c r="J246" i="5" s="1"/>
  <c r="J247" i="5" s="1"/>
  <c r="P229" i="5"/>
  <c r="P246" i="5" s="1"/>
  <c r="P247" i="5" s="1"/>
  <c r="B230" i="5"/>
  <c r="B233" i="5" s="1"/>
  <c r="H230" i="5"/>
  <c r="H233" i="5" s="1"/>
  <c r="N230" i="5"/>
  <c r="N233" i="5" s="1"/>
  <c r="F191" i="5"/>
  <c r="L191" i="5"/>
  <c r="R191" i="5"/>
  <c r="B207" i="5"/>
  <c r="H207" i="5"/>
  <c r="N207" i="5"/>
  <c r="T232" i="5"/>
  <c r="N246" i="5" l="1"/>
  <c r="N247" i="5" s="1"/>
  <c r="O232" i="5"/>
  <c r="B246" i="5"/>
  <c r="B247" i="5" s="1"/>
  <c r="H246" i="5"/>
  <c r="H247" i="5" s="1"/>
  <c r="I232" i="5"/>
  <c r="D232" i="5"/>
  <c r="P232" i="5"/>
  <c r="C232" i="5"/>
  <c r="J232" i="5"/>
  <c r="T220" i="3"/>
  <c r="U220" i="3"/>
  <c r="T221" i="3"/>
  <c r="U221" i="3"/>
  <c r="T222" i="3"/>
  <c r="U222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4" i="3" l="1"/>
  <c r="T194" i="3"/>
  <c r="B225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4" i="3" l="1"/>
  <c r="C175" i="3" l="1"/>
  <c r="C223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3" i="3" l="1"/>
  <c r="S226" i="3" s="1"/>
  <c r="R223" i="3"/>
  <c r="R226" i="3" s="1"/>
  <c r="Q223" i="3"/>
  <c r="Q226" i="3" s="1"/>
  <c r="P223" i="3"/>
  <c r="P226" i="3" s="1"/>
  <c r="O223" i="3"/>
  <c r="O226" i="3" s="1"/>
  <c r="N223" i="3"/>
  <c r="N226" i="3" s="1"/>
  <c r="M223" i="3"/>
  <c r="M226" i="3" s="1"/>
  <c r="L223" i="3"/>
  <c r="L226" i="3" s="1"/>
  <c r="K223" i="3"/>
  <c r="K226" i="3" s="1"/>
  <c r="J223" i="3"/>
  <c r="J226" i="3" s="1"/>
  <c r="I223" i="3"/>
  <c r="I226" i="3" s="1"/>
  <c r="H223" i="3"/>
  <c r="H226" i="3" s="1"/>
  <c r="G223" i="3"/>
  <c r="G226" i="3" s="1"/>
  <c r="F223" i="3"/>
  <c r="F226" i="3" s="1"/>
  <c r="E223" i="3"/>
  <c r="E226" i="3" s="1"/>
  <c r="D223" i="3"/>
  <c r="D226" i="3" s="1"/>
  <c r="C226" i="3"/>
  <c r="B223" i="3"/>
  <c r="B226" i="3" s="1"/>
  <c r="S236" i="3" l="1"/>
  <c r="R236" i="3"/>
  <c r="Q236" i="3"/>
  <c r="P236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B238" i="3" l="1"/>
  <c r="B239" i="3" s="1"/>
  <c r="D238" i="3"/>
  <c r="D239" i="3" s="1"/>
  <c r="F238" i="3"/>
  <c r="F239" i="3" s="1"/>
  <c r="H238" i="3"/>
  <c r="H239" i="3" s="1"/>
  <c r="J238" i="3"/>
  <c r="J239" i="3" s="1"/>
  <c r="L238" i="3"/>
  <c r="L239" i="3" s="1"/>
  <c r="N238" i="3"/>
  <c r="N239" i="3" s="1"/>
  <c r="P238" i="3"/>
  <c r="P239" i="3" s="1"/>
  <c r="R238" i="3"/>
  <c r="R239" i="3" s="1"/>
  <c r="E232" i="3"/>
  <c r="E235" i="3"/>
  <c r="E234" i="3"/>
  <c r="E233" i="3"/>
  <c r="E231" i="3"/>
  <c r="E230" i="3"/>
  <c r="E229" i="3"/>
  <c r="E228" i="3"/>
  <c r="G232" i="3"/>
  <c r="G235" i="3"/>
  <c r="G234" i="3"/>
  <c r="G233" i="3"/>
  <c r="G231" i="3"/>
  <c r="G230" i="3"/>
  <c r="G229" i="3"/>
  <c r="G228" i="3"/>
  <c r="K232" i="3"/>
  <c r="K235" i="3"/>
  <c r="K234" i="3"/>
  <c r="K233" i="3"/>
  <c r="K231" i="3"/>
  <c r="K230" i="3"/>
  <c r="K229" i="3"/>
  <c r="K228" i="3"/>
  <c r="M232" i="3"/>
  <c r="M235" i="3"/>
  <c r="M234" i="3"/>
  <c r="M233" i="3"/>
  <c r="M231" i="3"/>
  <c r="M230" i="3"/>
  <c r="M229" i="3"/>
  <c r="M228" i="3"/>
  <c r="Q232" i="3"/>
  <c r="Q235" i="3"/>
  <c r="Q234" i="3"/>
  <c r="Q233" i="3"/>
  <c r="Q231" i="3"/>
  <c r="Q230" i="3"/>
  <c r="Q229" i="3"/>
  <c r="Q228" i="3"/>
  <c r="S232" i="3"/>
  <c r="S235" i="3"/>
  <c r="S234" i="3"/>
  <c r="S233" i="3"/>
  <c r="S231" i="3"/>
  <c r="S230" i="3"/>
  <c r="S229" i="3"/>
  <c r="S228" i="3"/>
  <c r="B232" i="3"/>
  <c r="B235" i="3"/>
  <c r="B234" i="3"/>
  <c r="B233" i="3"/>
  <c r="B231" i="3"/>
  <c r="B230" i="3"/>
  <c r="B229" i="3"/>
  <c r="B228" i="3"/>
  <c r="D232" i="3"/>
  <c r="D235" i="3"/>
  <c r="D234" i="3"/>
  <c r="D233" i="3"/>
  <c r="D231" i="3"/>
  <c r="D230" i="3"/>
  <c r="D229" i="3"/>
  <c r="D228" i="3"/>
  <c r="F232" i="3"/>
  <c r="F235" i="3"/>
  <c r="F234" i="3"/>
  <c r="F233" i="3"/>
  <c r="F231" i="3"/>
  <c r="F230" i="3"/>
  <c r="F229" i="3"/>
  <c r="F228" i="3"/>
  <c r="H232" i="3"/>
  <c r="H235" i="3"/>
  <c r="H234" i="3"/>
  <c r="H233" i="3"/>
  <c r="H231" i="3"/>
  <c r="H230" i="3"/>
  <c r="H229" i="3"/>
  <c r="H228" i="3"/>
  <c r="J232" i="3"/>
  <c r="J235" i="3"/>
  <c r="J234" i="3"/>
  <c r="J233" i="3"/>
  <c r="J231" i="3"/>
  <c r="J230" i="3"/>
  <c r="J229" i="3"/>
  <c r="J228" i="3"/>
  <c r="L232" i="3"/>
  <c r="L235" i="3"/>
  <c r="L234" i="3"/>
  <c r="L233" i="3"/>
  <c r="L231" i="3"/>
  <c r="L230" i="3"/>
  <c r="L229" i="3"/>
  <c r="L228" i="3"/>
  <c r="N232" i="3"/>
  <c r="N235" i="3"/>
  <c r="N234" i="3"/>
  <c r="N233" i="3"/>
  <c r="N231" i="3"/>
  <c r="N230" i="3"/>
  <c r="N229" i="3"/>
  <c r="N228" i="3"/>
  <c r="P232" i="3"/>
  <c r="P235" i="3"/>
  <c r="P234" i="3"/>
  <c r="P233" i="3"/>
  <c r="P231" i="3"/>
  <c r="P230" i="3"/>
  <c r="P229" i="3"/>
  <c r="P228" i="3"/>
  <c r="R232" i="3"/>
  <c r="R235" i="3"/>
  <c r="R234" i="3"/>
  <c r="R233" i="3"/>
  <c r="R231" i="3"/>
  <c r="R230" i="3"/>
  <c r="R229" i="3"/>
  <c r="R228" i="3"/>
  <c r="C238" i="3"/>
  <c r="C239" i="3" s="1"/>
  <c r="E238" i="3"/>
  <c r="E239" i="3" s="1"/>
  <c r="G238" i="3"/>
  <c r="G239" i="3" s="1"/>
  <c r="I238" i="3"/>
  <c r="I239" i="3" s="1"/>
  <c r="K238" i="3"/>
  <c r="K239" i="3" s="1"/>
  <c r="M238" i="3"/>
  <c r="M239" i="3" s="1"/>
  <c r="O238" i="3"/>
  <c r="O239" i="3" s="1"/>
  <c r="Q238" i="3"/>
  <c r="Q239" i="3" s="1"/>
  <c r="S238" i="3"/>
  <c r="S239" i="3" s="1"/>
  <c r="C232" i="3"/>
  <c r="C235" i="3"/>
  <c r="C234" i="3"/>
  <c r="C233" i="3"/>
  <c r="C231" i="3"/>
  <c r="C230" i="3"/>
  <c r="C229" i="3"/>
  <c r="C228" i="3"/>
  <c r="I232" i="3"/>
  <c r="I235" i="3"/>
  <c r="I234" i="3"/>
  <c r="I233" i="3"/>
  <c r="I231" i="3"/>
  <c r="I230" i="3"/>
  <c r="I229" i="3"/>
  <c r="I228" i="3"/>
  <c r="O232" i="3"/>
  <c r="O235" i="3"/>
  <c r="O234" i="3"/>
  <c r="O233" i="3"/>
  <c r="O231" i="3"/>
  <c r="O230" i="3"/>
  <c r="O229" i="3"/>
  <c r="O228" i="3"/>
  <c r="C225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4" i="3"/>
  <c r="R225" i="3"/>
  <c r="Q224" i="3"/>
  <c r="P225" i="3"/>
  <c r="O224" i="3"/>
  <c r="N225" i="3"/>
  <c r="M224" i="3"/>
  <c r="L225" i="3"/>
  <c r="K224" i="3"/>
  <c r="J225" i="3"/>
  <c r="I224" i="3"/>
  <c r="H225" i="3"/>
  <c r="G224" i="3"/>
  <c r="F225" i="3"/>
  <c r="E224" i="3"/>
  <c r="D225" i="3"/>
  <c r="T224" i="3" l="1"/>
  <c r="D224" i="3"/>
  <c r="F224" i="3"/>
  <c r="H224" i="3"/>
  <c r="J224" i="3"/>
  <c r="L224" i="3"/>
  <c r="N224" i="3"/>
  <c r="P224" i="3"/>
  <c r="R224" i="3"/>
  <c r="E225" i="3"/>
  <c r="G225" i="3"/>
  <c r="I225" i="3"/>
  <c r="K225" i="3"/>
  <c r="M225" i="3"/>
  <c r="O225" i="3"/>
  <c r="Q225" i="3"/>
  <c r="S225" i="3"/>
  <c r="T22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5" i="3" l="1"/>
  <c r="U22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<sst xmlns="http://schemas.openxmlformats.org/spreadsheetml/2006/main" count="635" uniqueCount="300">
  <si>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</si>
  <si>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</si>
  <si>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</si>
  <si>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</si>
  <si>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</si>
  <si>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</si>
  <si>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</si>
  <si>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</si>
  <si>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</si>
  <si>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</si>
  <si>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</si>
  <si>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</si>
  <si>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</si>
  <si>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</si>
  <si>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</si>
  <si>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</si>
  <si>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</si>
  <si>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</si>
  <si>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</si>
  <si>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</si>
  <si>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</si>
  <si>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</si>
  <si>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</si>
  <si>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</si>
  <si>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</si>
  <si>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</si>
  <si>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</si>
  <si>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</si>
  <si>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</si>
  <si>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</si>
  <si>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</si>
  <si>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</si>
  <si>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</si>
  <si>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</si>
  <si>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</si>
  <si>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</si>
  <si>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</si>
  <si>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</si>
  <si>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</si>
  <si>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</si>
  <si>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</si>
  <si>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</si>
  <si>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</si>
  <si>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</si>
  <si>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</si>
  <si>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</si>
  <si>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</si>
  <si>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</si>
  <si>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</si>
  <si>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</si>
  <si>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</si>
  <si>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</si>
  <si>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</si>
  <si>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</si>
  <si>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</si>
  <si>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</si>
  <si>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</si>
  <si>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</si>
  <si>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</si>
  <si>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</si>
  <si>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</si>
  <si>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</si>
  <si>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</si>
  <si>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</si>
  <si>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</si>
  <si>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</si>
  <si>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</si>
  <si>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</si>
  <si>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</si>
  <si>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</si>
  <si>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</si>
  <si>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</si>
  <si>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</si>
  <si>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</si>
  <si>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</si>
  <si>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</si>
  <si>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</si>
  <si>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</si>
  <si>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</si>
  <si>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</si>
  <si>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</si>
  <si>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</si>
  <si>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</si>
  <si>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</si>
  <si>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</si>
  <si>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</si>
  <si>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</si>
  <si>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</si>
  <si>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</si>
  <si>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</si>
  <si>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</si>
  <si>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</si>
  <si>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</si>
  <si>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</si>
  <si>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</si>
  <si>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</si>
  <si>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</si>
  <si>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</si>
  <si>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</si>
  <si>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</si>
  <si>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</si>
  <si>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</si>
  <si>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</si>
  <si>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</si>
  <si>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</si>
  <si>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</si>
  <si>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</si>
  <si>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</si>
  <si>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</si>
  <si>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</si>
  <si>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</si>
  <si>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</si>
  <si>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</si>
  <si>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</si>
  <si>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</si>
  <si>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</si>
  <si>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</si>
  <si>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</si>
  <si>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</si>
  <si>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</si>
  <si>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</si>
  <si>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</si>
  <si>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</si>
  <si>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</si>
  <si>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</si>
  <si>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</si>
  <si>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</si>
  <si>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</si>
  <si>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</si>
  <si>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</si>
  <si>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</si>
  <si>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</si>
  <si>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</si>
  <si>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</si>
  <si>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</si>
  <si>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</si>
  <si>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</si>
  <si>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</si>
  <si>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</si>
  <si>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</si>
  <si>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</si>
  <si>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</si>
  <si>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</si>
  <si>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</si>
  <si>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</si>
  <si>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</si>
  <si>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</si>
  <si>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</si>
  <si>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</si>
  <si>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</si>
  <si>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</si>
  <si>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</si>
  <si>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</si>
  <si>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</si>
  <si>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</si>
  <si>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</si>
  <si>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</si>
  <si>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</si>
  <si>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</si>
  <si>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</si>
  <si>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</si>
  <si>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</si>
  <si>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</si>
  <si>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</si>
  <si>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</si>
  <si>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</si>
  <si>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</si>
  <si>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</si>
  <si>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</si>
  <si>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</si>
  <si>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</si>
  <si>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</si>
  <si>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</si>
  <si>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</si>
  <si>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</si>
  <si>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</si>
  <si>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</si>
  <si>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</si>
  <si>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</si>
  <si>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</si>
  <si>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</si>
  <si>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</si>
  <si>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</si>
  <si>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</si>
  <si>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</si>
  <si>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</si>
  <si>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</si>
  <si>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</si>
  <si>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</si>
  <si>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</si>
  <si>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</si>
  <si>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</si>
  <si>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</si>
  <si>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</si>
  <si>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</si>
  <si>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</si>
  <si>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</si>
  <si>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</si>
  <si>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</si>
  <si>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</si>
  <si>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</si>
  <si>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</si>
  <si>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</si>
  <si>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</si>
  <si>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</si>
  <si>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</si>
  <si>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</si>
  <si>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</si>
  <si>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</si>
  <si>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</si>
  <si>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</si>
  <si>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</si>
  <si>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</si>
  <si>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</si>
  <si>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</si>
  <si>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</si>
  <si>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</si>
  <si>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</si>
  <si>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</si>
  <si>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</si>
  <si>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</si>
  <si>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</si>
  <si>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</si>
  <si>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</si>
  <si>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</si>
  <si>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</si>
  <si>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</si>
  <si>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</si>
  <si>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</si>
  <si>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</si>
  <si>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</si>
  <si>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</si>
  <si>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</si>
  <si>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</si>
  <si>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</si>
  <si>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</si>
  <si>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</si>
  <si>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</si>
  <si>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</si>
  <si>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</si>
  <si>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</si>
  <si>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</si>
  <si>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</si>
  <si>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</si>
  <si>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</si>
  <si>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</si>
  <si>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</si>
  <si>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</si>
  <si>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</si>
  <si>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</si>
  <si>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</si>
  <si>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</si>
  <si>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</si>
  <si>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</si>
  <si>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</si>
  <si>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</si>
  <si>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</si>
  <si>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</si>
  <si>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</si>
  <si>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</si>
  <si>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</si>
  <si>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</si>
  <si>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</si>
  <si>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</si>
  <si>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</si>
  <si>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</si>
  <si>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</si>
  <si>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</si>
  <si>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</si>
  <si>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</si>
  <si>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</si>
  <si>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</si>
  <si>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</si>
  <si>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</si>
  <si>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</si>
  <si>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</si>
  <si>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</si>
  <si>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</si>
  <si>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</si>
  <si>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</si>
  <si>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</si>
  <si>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</si>
  <si>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</si>
  <si>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</si>
  <si>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</si>
  <si>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</si>
  <si>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</si>
  <si>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</si>
  <si>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</si>
  <si>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</si>
  <si>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</si>
  <si>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</si>
  <si>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</si>
  <si>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</si>
  <si>
    <t>2019년 10월 건설수주액분석</t>
    <phoneticPr fontId="13" type="noConversion"/>
  </si>
  <si>
    <t>19.10월누적</t>
    <phoneticPr fontId="12" type="noConversion"/>
  </si>
  <si>
    <t>2019. 10</t>
    <phoneticPr fontId="13" type="noConversion"/>
  </si>
  <si>
    <t>연도별 10월 누계수주액 분석</t>
    <phoneticPr fontId="13" type="noConversion"/>
  </si>
  <si>
    <t>18.10월 누적</t>
    <phoneticPr fontId="12" type="noConversion"/>
  </si>
  <si>
    <t>17.10월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</si>
</sst>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49" fontId="7" fillId="11" borderId="47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1"/>
  <sheetViews>
    <sheetView tabSelected="1" zoomScaleNormal="100" zoomScaleSheetLayoutView="70" workbookViewId="0">
      <pane ySplit="5" topLeftCell="A6" activePane="bottomLeft" state="frozen"/>
      <selection pane="bottomLeft" activeCell="A163" sqref="A163:XFD17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78" t="s">
        <v>294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U2" s="117" t="s">
        <v>168</v>
      </c>
    </row>
    <row r="3" spans="1:21">
      <c r="A3" s="369" t="s">
        <v>65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U3" s="475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U4" s="476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77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8">
        <v>222009.90099150129</v>
      </c>
      <c r="C174" s="399">
        <v>86333.41</v>
      </c>
      <c r="D174" s="400">
        <v>48557.59</v>
      </c>
      <c r="E174" s="399">
        <v>2691.28</v>
      </c>
      <c r="F174" s="399">
        <v>37775.82</v>
      </c>
      <c r="G174" s="399">
        <v>20869.509999999998</v>
      </c>
      <c r="H174" s="399">
        <v>16906.310000000001</v>
      </c>
      <c r="I174" s="399">
        <v>135676.49099150128</v>
      </c>
      <c r="J174" s="399">
        <v>9380.3349945277114</v>
      </c>
      <c r="K174" s="399">
        <v>5183.4799999999996</v>
      </c>
      <c r="L174" s="399">
        <v>126296.15599697357</v>
      </c>
      <c r="M174" s="399">
        <v>64733.935477132967</v>
      </c>
      <c r="N174" s="399">
        <v>61562.220519840615</v>
      </c>
      <c r="O174" s="401">
        <v>57937.924994527719</v>
      </c>
      <c r="P174" s="401">
        <v>7874.76</v>
      </c>
      <c r="Q174" s="401">
        <v>164071.97599697358</v>
      </c>
      <c r="R174" s="401">
        <v>85603.445477132962</v>
      </c>
      <c r="S174" s="402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9">
        <v>2017.3</v>
      </c>
      <c r="B178" s="420">
        <v>104599</v>
      </c>
      <c r="C178" s="420">
        <v>30221</v>
      </c>
      <c r="D178" s="420">
        <v>20586</v>
      </c>
      <c r="E178" s="420">
        <v>575</v>
      </c>
      <c r="F178" s="420">
        <v>9635</v>
      </c>
      <c r="G178" s="420">
        <v>3521</v>
      </c>
      <c r="H178" s="420">
        <v>6115</v>
      </c>
      <c r="I178" s="420">
        <v>74377</v>
      </c>
      <c r="J178" s="420">
        <v>12865</v>
      </c>
      <c r="K178" s="420">
        <v>2627</v>
      </c>
      <c r="L178" s="420">
        <v>61512</v>
      </c>
      <c r="M178" s="420">
        <v>34562</v>
      </c>
      <c r="N178" s="420">
        <v>26950</v>
      </c>
      <c r="O178" s="420">
        <v>33451</v>
      </c>
      <c r="P178" s="420">
        <v>3202</v>
      </c>
      <c r="Q178" s="420">
        <v>71148</v>
      </c>
      <c r="R178" s="420">
        <v>38083</v>
      </c>
      <c r="S178" s="421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0" customFormat="1" ht="18" customHeight="1">
      <c r="A185" s="474" t="s">
        <v>203</v>
      </c>
      <c r="B185" s="396">
        <v>93467</v>
      </c>
      <c r="C185" s="396">
        <v>17077</v>
      </c>
      <c r="D185" s="396">
        <v>8826</v>
      </c>
      <c r="E185" s="396">
        <v>781</v>
      </c>
      <c r="F185" s="396">
        <v>8251</v>
      </c>
      <c r="G185" s="396">
        <v>1738</v>
      </c>
      <c r="H185" s="396">
        <v>6513</v>
      </c>
      <c r="I185" s="396">
        <v>76390</v>
      </c>
      <c r="J185" s="396">
        <v>11618</v>
      </c>
      <c r="K185" s="396">
        <v>6724</v>
      </c>
      <c r="L185" s="396">
        <v>64772</v>
      </c>
      <c r="M185" s="396">
        <v>26561</v>
      </c>
      <c r="N185" s="396">
        <v>38211</v>
      </c>
      <c r="O185" s="396">
        <v>20444</v>
      </c>
      <c r="P185" s="396">
        <v>7505</v>
      </c>
      <c r="Q185" s="396">
        <v>73023</v>
      </c>
      <c r="R185" s="396">
        <v>28298</v>
      </c>
      <c r="S185" s="397">
        <v>44724</v>
      </c>
      <c r="T185" s="149"/>
      <c r="U185" s="148"/>
      <c r="Y185" s="151"/>
    </row>
    <row r="186" spans="1:25" s="394" customFormat="1" ht="18" customHeight="1">
      <c r="A186" s="389" t="s">
        <v>204</v>
      </c>
      <c r="B186" s="390">
        <v>131559</v>
      </c>
      <c r="C186" s="390">
        <v>35993</v>
      </c>
      <c r="D186" s="390">
        <v>22922</v>
      </c>
      <c r="E186" s="390">
        <v>358</v>
      </c>
      <c r="F186" s="390">
        <v>13071</v>
      </c>
      <c r="G186" s="390">
        <v>2270</v>
      </c>
      <c r="H186" s="390">
        <v>10801</v>
      </c>
      <c r="I186" s="390">
        <v>95566</v>
      </c>
      <c r="J186" s="390">
        <v>9197</v>
      </c>
      <c r="K186" s="390">
        <v>5015</v>
      </c>
      <c r="L186" s="390">
        <v>86369</v>
      </c>
      <c r="M186" s="390">
        <v>52669</v>
      </c>
      <c r="N186" s="390">
        <v>33699</v>
      </c>
      <c r="O186" s="390">
        <v>32119</v>
      </c>
      <c r="P186" s="390">
        <v>5374</v>
      </c>
      <c r="Q186" s="390">
        <v>99440</v>
      </c>
      <c r="R186" s="390">
        <v>54939</v>
      </c>
      <c r="S186" s="391">
        <v>44501</v>
      </c>
      <c r="T186" s="392"/>
      <c r="U186" s="393"/>
      <c r="Y186" s="395"/>
    </row>
    <row r="187" spans="1:25" s="394" customFormat="1" ht="18" customHeight="1">
      <c r="A187" s="379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392"/>
      <c r="U187" s="393"/>
      <c r="Y187" s="395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8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8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34" t="s">
        <v>213</v>
      </c>
      <c r="B195" s="162">
        <f>C195+I195</f>
        <v>125385.9240058673</v>
      </c>
      <c r="C195" s="162">
        <v>27410.32</v>
      </c>
      <c r="D195" s="435">
        <v>15258.62</v>
      </c>
      <c r="E195" s="435">
        <v>110.38</v>
      </c>
      <c r="F195" s="162">
        <v>12151.7</v>
      </c>
      <c r="G195" s="435">
        <v>4358.1000000000004</v>
      </c>
      <c r="H195" s="435">
        <v>7793.6</v>
      </c>
      <c r="I195" s="162">
        <v>97975.604005867295</v>
      </c>
      <c r="J195" s="435">
        <v>33823.235223295844</v>
      </c>
      <c r="K195" s="435">
        <v>1482.41</v>
      </c>
      <c r="L195" s="435">
        <v>64152.368782571451</v>
      </c>
      <c r="M195" s="435">
        <v>29999.658918388057</v>
      </c>
      <c r="N195" s="435">
        <v>34152.709864183395</v>
      </c>
      <c r="O195" s="435">
        <v>49081.855223295846</v>
      </c>
      <c r="P195" s="435">
        <v>1592.79</v>
      </c>
      <c r="Q195" s="435">
        <v>76304.068782571456</v>
      </c>
      <c r="R195" s="435">
        <v>34357.758918388055</v>
      </c>
      <c r="S195" s="436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2">
        <v>14862.85</v>
      </c>
      <c r="E196" s="382">
        <v>254.03</v>
      </c>
      <c r="F196" s="382">
        <v>13803.37</v>
      </c>
      <c r="G196" s="382">
        <v>8415.4699999999993</v>
      </c>
      <c r="H196" s="382">
        <v>5387.9</v>
      </c>
      <c r="I196" s="382">
        <v>77011.422620051264</v>
      </c>
      <c r="J196" s="382">
        <v>17137.330317770487</v>
      </c>
      <c r="K196" s="382">
        <v>2855.88</v>
      </c>
      <c r="L196" s="382">
        <v>59874.092302280776</v>
      </c>
      <c r="M196" s="382">
        <v>37227.064577347388</v>
      </c>
      <c r="N196" s="382">
        <v>22647.027724933392</v>
      </c>
      <c r="O196" s="382">
        <v>32000.18031777049</v>
      </c>
      <c r="P196" s="382">
        <v>3109.91</v>
      </c>
      <c r="Q196" s="382">
        <v>73677.462302280779</v>
      </c>
      <c r="R196" s="382">
        <v>45642.534577347382</v>
      </c>
      <c r="S196" s="383">
        <v>28034.92772493339</v>
      </c>
      <c r="T196" s="354"/>
      <c r="U196" s="160"/>
      <c r="Y196" s="164"/>
    </row>
    <row r="197" spans="1:25" s="157" customFormat="1" ht="18" customHeight="1">
      <c r="A197" s="434" t="s">
        <v>215</v>
      </c>
      <c r="B197" s="409">
        <v>127234</v>
      </c>
      <c r="C197" s="409">
        <v>32259</v>
      </c>
      <c r="D197" s="410">
        <v>21097</v>
      </c>
      <c r="E197" s="410">
        <v>205</v>
      </c>
      <c r="F197" s="410">
        <v>11162</v>
      </c>
      <c r="G197" s="410">
        <v>6121</v>
      </c>
      <c r="H197" s="410">
        <v>5041</v>
      </c>
      <c r="I197" s="410">
        <v>94975</v>
      </c>
      <c r="J197" s="410">
        <v>20503</v>
      </c>
      <c r="K197" s="410">
        <v>17178</v>
      </c>
      <c r="L197" s="410">
        <v>74472</v>
      </c>
      <c r="M197" s="410">
        <v>44015</v>
      </c>
      <c r="N197" s="410">
        <v>30458</v>
      </c>
      <c r="O197" s="410">
        <v>41600</v>
      </c>
      <c r="P197" s="410">
        <v>17383</v>
      </c>
      <c r="Q197" s="410">
        <v>85635</v>
      </c>
      <c r="R197" s="410">
        <v>50136</v>
      </c>
      <c r="S197" s="436">
        <v>35499</v>
      </c>
      <c r="T197" s="354"/>
      <c r="U197" s="160"/>
      <c r="Y197" s="164"/>
    </row>
    <row r="198" spans="1:25" s="150" customFormat="1" ht="18" customHeight="1">
      <c r="A198" s="471" t="s">
        <v>221</v>
      </c>
      <c r="B198" s="396">
        <v>117065.46324823919</v>
      </c>
      <c r="C198" s="396">
        <v>27166.65</v>
      </c>
      <c r="D198" s="472">
        <v>14290.5</v>
      </c>
      <c r="E198" s="472">
        <v>419.49</v>
      </c>
      <c r="F198" s="472">
        <v>12876.15</v>
      </c>
      <c r="G198" s="472">
        <v>5379.16</v>
      </c>
      <c r="H198" s="472">
        <v>7496.99</v>
      </c>
      <c r="I198" s="472">
        <v>89898.813248239196</v>
      </c>
      <c r="J198" s="472">
        <v>8561.8147796550074</v>
      </c>
      <c r="K198" s="472">
        <v>6033.57</v>
      </c>
      <c r="L198" s="472">
        <v>81336.998468584192</v>
      </c>
      <c r="M198" s="472">
        <v>42794.937716292414</v>
      </c>
      <c r="N198" s="472">
        <v>38542.060752291793</v>
      </c>
      <c r="O198" s="472">
        <v>22852.314779655007</v>
      </c>
      <c r="P198" s="472">
        <v>6453.06</v>
      </c>
      <c r="Q198" s="472">
        <v>94213.148468584201</v>
      </c>
      <c r="R198" s="472">
        <v>48174.09771629241</v>
      </c>
      <c r="S198" s="473">
        <v>46039.050752291791</v>
      </c>
      <c r="T198" s="429"/>
      <c r="U198" s="396"/>
      <c r="Y198" s="151"/>
    </row>
    <row r="199" spans="1:25" s="157" customFormat="1" ht="18" customHeight="1">
      <c r="A199" s="387" t="s">
        <v>222</v>
      </c>
      <c r="B199" s="381">
        <v>131458</v>
      </c>
      <c r="C199" s="381">
        <v>39573</v>
      </c>
      <c r="D199" s="388">
        <v>22494</v>
      </c>
      <c r="E199" s="388">
        <v>1478</v>
      </c>
      <c r="F199" s="388">
        <v>17079</v>
      </c>
      <c r="G199" s="388">
        <v>7809</v>
      </c>
      <c r="H199" s="388">
        <v>9269</v>
      </c>
      <c r="I199" s="388">
        <v>91885</v>
      </c>
      <c r="J199" s="388">
        <v>6801</v>
      </c>
      <c r="K199" s="388">
        <v>3030</v>
      </c>
      <c r="L199" s="388">
        <v>85085</v>
      </c>
      <c r="M199" s="388">
        <v>36720</v>
      </c>
      <c r="N199" s="388">
        <v>48364</v>
      </c>
      <c r="O199" s="388">
        <v>29295</v>
      </c>
      <c r="P199" s="388">
        <v>4508</v>
      </c>
      <c r="Q199" s="388">
        <v>102163</v>
      </c>
      <c r="R199" s="388">
        <v>44530</v>
      </c>
      <c r="S199" s="383">
        <v>57633</v>
      </c>
      <c r="T199" s="380"/>
      <c r="U199" s="381"/>
      <c r="Y199" s="164"/>
    </row>
    <row r="200" spans="1:25" s="356" customFormat="1" ht="18" customHeight="1">
      <c r="A200" s="384" t="s">
        <v>223</v>
      </c>
      <c r="B200" s="404">
        <v>224237</v>
      </c>
      <c r="C200" s="404">
        <v>95935</v>
      </c>
      <c r="D200" s="405">
        <v>53030</v>
      </c>
      <c r="E200" s="405">
        <v>1015</v>
      </c>
      <c r="F200" s="405">
        <v>42904</v>
      </c>
      <c r="G200" s="405">
        <v>26483</v>
      </c>
      <c r="H200" s="405">
        <v>16421</v>
      </c>
      <c r="I200" s="405">
        <v>128303</v>
      </c>
      <c r="J200" s="405">
        <v>22227</v>
      </c>
      <c r="K200" s="405">
        <v>15087</v>
      </c>
      <c r="L200" s="405">
        <v>106076</v>
      </c>
      <c r="M200" s="405">
        <v>60495</v>
      </c>
      <c r="N200" s="405">
        <v>45581</v>
      </c>
      <c r="O200" s="405">
        <v>75257</v>
      </c>
      <c r="P200" s="405">
        <v>16102</v>
      </c>
      <c r="Q200" s="405">
        <v>148980</v>
      </c>
      <c r="R200" s="405">
        <v>86978</v>
      </c>
      <c r="S200" s="406">
        <v>62002</v>
      </c>
      <c r="T200" s="403"/>
      <c r="U200" s="404"/>
      <c r="Y200" s="357"/>
    </row>
    <row r="201" spans="1:25" s="356" customFormat="1" ht="18" customHeight="1">
      <c r="A201" s="296" t="s">
        <v>226</v>
      </c>
      <c r="B201" s="407">
        <f>SUM(B189:B200)</f>
        <v>1545277.0066684473</v>
      </c>
      <c r="C201" s="407">
        <f t="shared" ref="C201:S201" si="11">SUM(C189:C200)</f>
        <v>423447.34</v>
      </c>
      <c r="D201" s="407">
        <f t="shared" si="11"/>
        <v>249344.9</v>
      </c>
      <c r="E201" s="407">
        <f t="shared" si="11"/>
        <v>7108.51</v>
      </c>
      <c r="F201" s="407">
        <f t="shared" si="11"/>
        <v>174101.44</v>
      </c>
      <c r="G201" s="407">
        <f t="shared" si="11"/>
        <v>80922.070000000007</v>
      </c>
      <c r="H201" s="407">
        <f t="shared" si="11"/>
        <v>93177.37000000001</v>
      </c>
      <c r="I201" s="407">
        <f t="shared" si="11"/>
        <v>1121831.6666684472</v>
      </c>
      <c r="J201" s="407">
        <f t="shared" si="11"/>
        <v>214572.45329865726</v>
      </c>
      <c r="K201" s="407">
        <f t="shared" si="11"/>
        <v>76559.179999999993</v>
      </c>
      <c r="L201" s="407">
        <f t="shared" si="11"/>
        <v>907259.21336979</v>
      </c>
      <c r="M201" s="407">
        <f t="shared" si="11"/>
        <v>484034.39366432128</v>
      </c>
      <c r="N201" s="407">
        <f t="shared" si="11"/>
        <v>423225.81970546866</v>
      </c>
      <c r="O201" s="407">
        <f t="shared" si="11"/>
        <v>463918.35329865728</v>
      </c>
      <c r="P201" s="407">
        <f t="shared" si="11"/>
        <v>83666.69</v>
      </c>
      <c r="Q201" s="407">
        <f t="shared" si="11"/>
        <v>1081359.6533697899</v>
      </c>
      <c r="R201" s="407">
        <f t="shared" si="11"/>
        <v>564957.46366432135</v>
      </c>
      <c r="S201" s="412">
        <f t="shared" si="11"/>
        <v>516402.1897054686</v>
      </c>
      <c r="T201" s="403"/>
      <c r="U201" s="404"/>
      <c r="Y201" s="357"/>
    </row>
    <row r="202" spans="1:25" s="157" customFormat="1" ht="18" customHeight="1">
      <c r="A202" s="408" t="s">
        <v>224</v>
      </c>
      <c r="B202" s="409">
        <v>94616</v>
      </c>
      <c r="C202" s="409">
        <v>33478</v>
      </c>
      <c r="D202" s="410">
        <v>20951</v>
      </c>
      <c r="E202" s="410">
        <v>535</v>
      </c>
      <c r="F202" s="410">
        <v>12527</v>
      </c>
      <c r="G202" s="410">
        <v>6430</v>
      </c>
      <c r="H202" s="410">
        <v>6097</v>
      </c>
      <c r="I202" s="410">
        <v>61139</v>
      </c>
      <c r="J202" s="410">
        <v>12957</v>
      </c>
      <c r="K202" s="410">
        <v>5152</v>
      </c>
      <c r="L202" s="410">
        <v>48182</v>
      </c>
      <c r="M202" s="410">
        <v>27508</v>
      </c>
      <c r="N202" s="410">
        <v>20674</v>
      </c>
      <c r="O202" s="410">
        <v>33908</v>
      </c>
      <c r="P202" s="410">
        <v>5686</v>
      </c>
      <c r="Q202" s="410">
        <v>60709</v>
      </c>
      <c r="R202" s="410">
        <v>33938</v>
      </c>
      <c r="S202" s="411">
        <v>26771</v>
      </c>
      <c r="T202" s="380"/>
      <c r="U202" s="381"/>
      <c r="Y202" s="164"/>
    </row>
    <row r="203" spans="1:25" s="157" customFormat="1" ht="18" customHeight="1">
      <c r="A203" s="387" t="s">
        <v>227</v>
      </c>
      <c r="B203" s="160">
        <v>85927.019510711427</v>
      </c>
      <c r="C203" s="382">
        <v>28257.33</v>
      </c>
      <c r="D203" s="382">
        <v>19142.16</v>
      </c>
      <c r="E203" s="382">
        <v>1876.55</v>
      </c>
      <c r="F203" s="382">
        <v>9115.17</v>
      </c>
      <c r="G203" s="382">
        <v>1627.69</v>
      </c>
      <c r="H203" s="382">
        <v>7487.48</v>
      </c>
      <c r="I203" s="382">
        <v>57669.68951071144</v>
      </c>
      <c r="J203" s="382">
        <v>8242.087003426599</v>
      </c>
      <c r="K203" s="382">
        <v>3242.4</v>
      </c>
      <c r="L203" s="382">
        <v>49427.602507284842</v>
      </c>
      <c r="M203" s="382">
        <v>24998.723768429321</v>
      </c>
      <c r="N203" s="382">
        <v>24428.878738855514</v>
      </c>
      <c r="O203" s="382">
        <v>27384.247003426597</v>
      </c>
      <c r="P203" s="382">
        <v>5118.95</v>
      </c>
      <c r="Q203" s="382">
        <v>58542.772507284841</v>
      </c>
      <c r="R203" s="382">
        <v>26626.413768429324</v>
      </c>
      <c r="S203" s="383">
        <v>31916.358738855513</v>
      </c>
      <c r="T203" s="380"/>
      <c r="U203" s="381"/>
      <c r="Y203" s="164"/>
    </row>
    <row r="204" spans="1:25" s="356" customFormat="1" ht="18" customHeight="1">
      <c r="A204" s="384" t="s">
        <v>228</v>
      </c>
      <c r="B204" s="404">
        <v>159783</v>
      </c>
      <c r="C204" s="405">
        <v>34428</v>
      </c>
      <c r="D204" s="405">
        <v>23516</v>
      </c>
      <c r="E204" s="405">
        <v>1919</v>
      </c>
      <c r="F204" s="405">
        <v>10912</v>
      </c>
      <c r="G204" s="405">
        <v>3304</v>
      </c>
      <c r="H204" s="405">
        <v>7608</v>
      </c>
      <c r="I204" s="405">
        <v>125355</v>
      </c>
      <c r="J204" s="405">
        <v>38869</v>
      </c>
      <c r="K204" s="405">
        <v>8907</v>
      </c>
      <c r="L204" s="405">
        <v>86486</v>
      </c>
      <c r="M204" s="405">
        <v>55539</v>
      </c>
      <c r="N204" s="405">
        <v>30947</v>
      </c>
      <c r="O204" s="405">
        <v>62385</v>
      </c>
      <c r="P204" s="405">
        <v>10825</v>
      </c>
      <c r="Q204" s="405">
        <v>97398</v>
      </c>
      <c r="R204" s="405">
        <v>58844</v>
      </c>
      <c r="S204" s="406">
        <v>38554</v>
      </c>
      <c r="T204" s="403"/>
      <c r="U204" s="404"/>
      <c r="Y204" s="357"/>
    </row>
    <row r="205" spans="1:25" s="157" customFormat="1" ht="18" customHeight="1">
      <c r="A205" s="387" t="s">
        <v>229</v>
      </c>
      <c r="B205" s="381">
        <v>140188</v>
      </c>
      <c r="C205" s="388">
        <v>28746</v>
      </c>
      <c r="D205" s="388">
        <v>19652</v>
      </c>
      <c r="E205" s="388">
        <v>345</v>
      </c>
      <c r="F205" s="388">
        <v>9094</v>
      </c>
      <c r="G205" s="388">
        <v>2403</v>
      </c>
      <c r="H205" s="388">
        <v>6691</v>
      </c>
      <c r="I205" s="388">
        <v>111442</v>
      </c>
      <c r="J205" s="388">
        <v>10456</v>
      </c>
      <c r="K205" s="388">
        <v>6071</v>
      </c>
      <c r="L205" s="388">
        <v>100985</v>
      </c>
      <c r="M205" s="388">
        <v>61146</v>
      </c>
      <c r="N205" s="388">
        <v>39839</v>
      </c>
      <c r="O205" s="388">
        <v>30108</v>
      </c>
      <c r="P205" s="388">
        <v>6416</v>
      </c>
      <c r="Q205" s="388">
        <v>110080</v>
      </c>
      <c r="R205" s="388">
        <v>63549</v>
      </c>
      <c r="S205" s="437">
        <v>46531</v>
      </c>
      <c r="T205" s="380"/>
      <c r="U205" s="381"/>
      <c r="Y205" s="164"/>
    </row>
    <row r="206" spans="1:25" s="356" customFormat="1" ht="18" customHeight="1">
      <c r="A206" s="384" t="s">
        <v>230</v>
      </c>
      <c r="B206" s="404">
        <v>111384</v>
      </c>
      <c r="C206" s="405">
        <v>25130</v>
      </c>
      <c r="D206" s="405">
        <v>16376</v>
      </c>
      <c r="E206" s="405">
        <v>398</v>
      </c>
      <c r="F206" s="405">
        <v>8753</v>
      </c>
      <c r="G206" s="405">
        <v>2211</v>
      </c>
      <c r="H206" s="405">
        <v>6542</v>
      </c>
      <c r="I206" s="405">
        <v>86254</v>
      </c>
      <c r="J206" s="405">
        <v>11872</v>
      </c>
      <c r="K206" s="405">
        <v>3100</v>
      </c>
      <c r="L206" s="405">
        <v>74382</v>
      </c>
      <c r="M206" s="405">
        <v>42691</v>
      </c>
      <c r="N206" s="405">
        <v>31691</v>
      </c>
      <c r="O206" s="405">
        <v>28248</v>
      </c>
      <c r="P206" s="405">
        <v>3498</v>
      </c>
      <c r="Q206" s="405">
        <v>83136</v>
      </c>
      <c r="R206" s="405">
        <v>44902</v>
      </c>
      <c r="S206" s="406">
        <v>38233</v>
      </c>
      <c r="T206" s="403"/>
      <c r="U206" s="404"/>
      <c r="Y206" s="357"/>
    </row>
    <row r="207" spans="1:25" s="157" customFormat="1" ht="18" customHeight="1">
      <c r="A207" s="387" t="s">
        <v>231</v>
      </c>
      <c r="B207" s="381">
        <v>128926.25406726528</v>
      </c>
      <c r="C207" s="388">
        <v>34546</v>
      </c>
      <c r="D207" s="388">
        <v>23066.1</v>
      </c>
      <c r="E207" s="388">
        <v>537.94000000000005</v>
      </c>
      <c r="F207" s="388">
        <v>11479.9</v>
      </c>
      <c r="G207" s="388">
        <v>2237.1999999999998</v>
      </c>
      <c r="H207" s="388">
        <v>9242.7000000000007</v>
      </c>
      <c r="I207" s="388">
        <v>94380.254067265283</v>
      </c>
      <c r="J207" s="388">
        <v>12010.710843488983</v>
      </c>
      <c r="K207" s="388">
        <v>8318.85</v>
      </c>
      <c r="L207" s="388">
        <v>82369.543223776302</v>
      </c>
      <c r="M207" s="388">
        <v>41087.409653282397</v>
      </c>
      <c r="N207" s="388">
        <v>41282.133570493897</v>
      </c>
      <c r="O207" s="388">
        <v>35076.810843488987</v>
      </c>
      <c r="P207" s="388">
        <v>8856.7900000000009</v>
      </c>
      <c r="Q207" s="388">
        <v>93849.443223776296</v>
      </c>
      <c r="R207" s="388">
        <v>43324.609653282401</v>
      </c>
      <c r="S207" s="437">
        <v>50524.833570493895</v>
      </c>
      <c r="T207" s="380"/>
      <c r="U207" s="381"/>
      <c r="Y207" s="164"/>
    </row>
    <row r="208" spans="1:25" s="356" customFormat="1" ht="18" customHeight="1">
      <c r="A208" s="438" t="s">
        <v>232</v>
      </c>
      <c r="B208" s="404">
        <v>103291.68269506968</v>
      </c>
      <c r="C208" s="405">
        <v>26836.94</v>
      </c>
      <c r="D208" s="405">
        <v>12674.39</v>
      </c>
      <c r="E208" s="405">
        <v>598.71</v>
      </c>
      <c r="F208" s="405">
        <v>14162.55</v>
      </c>
      <c r="G208" s="405">
        <v>6054.9</v>
      </c>
      <c r="H208" s="405">
        <v>8107.65</v>
      </c>
      <c r="I208" s="405">
        <v>76454.742695069697</v>
      </c>
      <c r="J208" s="405">
        <v>8362.2768959554778</v>
      </c>
      <c r="K208" s="405">
        <v>2531.02</v>
      </c>
      <c r="L208" s="405">
        <v>68092.465799114216</v>
      </c>
      <c r="M208" s="405">
        <v>30521.842459997089</v>
      </c>
      <c r="N208" s="405">
        <v>37570.623339117126</v>
      </c>
      <c r="O208" s="405">
        <v>21036.666895955481</v>
      </c>
      <c r="P208" s="405">
        <v>3129.73</v>
      </c>
      <c r="Q208" s="405">
        <v>82255.015799114219</v>
      </c>
      <c r="R208" s="405">
        <v>36576.742459997091</v>
      </c>
      <c r="S208" s="439">
        <v>45678.273339117135</v>
      </c>
      <c r="T208" s="403"/>
      <c r="U208" s="404"/>
      <c r="Y208" s="357"/>
    </row>
    <row r="209" spans="1:25" s="157" customFormat="1" ht="18" customHeight="1">
      <c r="A209" s="440" t="s">
        <v>233</v>
      </c>
      <c r="B209" s="381">
        <v>89985.290612361903</v>
      </c>
      <c r="C209" s="388">
        <v>28810.92</v>
      </c>
      <c r="D209" s="388">
        <v>11055.31</v>
      </c>
      <c r="E209" s="388">
        <v>899.95398558943998</v>
      </c>
      <c r="F209" s="388">
        <v>17755.61</v>
      </c>
      <c r="G209" s="388">
        <v>11130.5</v>
      </c>
      <c r="H209" s="388">
        <v>6625.11</v>
      </c>
      <c r="I209" s="388">
        <v>61174.370612361898</v>
      </c>
      <c r="J209" s="388">
        <v>15066.894072410207</v>
      </c>
      <c r="K209" s="388">
        <v>9224.6139855894398</v>
      </c>
      <c r="L209" s="388">
        <v>46107.476539951691</v>
      </c>
      <c r="M209" s="388">
        <v>22096.155732286497</v>
      </c>
      <c r="N209" s="388">
        <v>24011.32080766519</v>
      </c>
      <c r="O209" s="388">
        <v>26122.204072410204</v>
      </c>
      <c r="P209" s="388">
        <v>10124.56797117888</v>
      </c>
      <c r="Q209" s="388">
        <v>63863.086539951692</v>
      </c>
      <c r="R209" s="388">
        <v>33226.655732286497</v>
      </c>
      <c r="S209" s="441">
        <v>30636.430807665191</v>
      </c>
      <c r="T209" s="380"/>
      <c r="U209" s="381"/>
      <c r="Y209" s="164"/>
    </row>
    <row r="210" spans="1:25" s="157" customFormat="1" ht="18" customHeight="1">
      <c r="A210" s="440" t="s">
        <v>235</v>
      </c>
      <c r="B210" s="381">
        <v>152749</v>
      </c>
      <c r="C210" s="388">
        <v>37936</v>
      </c>
      <c r="D210" s="388">
        <v>23735</v>
      </c>
      <c r="E210" s="388">
        <v>292</v>
      </c>
      <c r="F210" s="388">
        <v>14201</v>
      </c>
      <c r="G210" s="388">
        <v>4152</v>
      </c>
      <c r="H210" s="388">
        <v>10049</v>
      </c>
      <c r="I210" s="388">
        <v>114813</v>
      </c>
      <c r="J210" s="388">
        <v>37839</v>
      </c>
      <c r="K210" s="388">
        <v>1364</v>
      </c>
      <c r="L210" s="388">
        <v>76973</v>
      </c>
      <c r="M210" s="388">
        <v>44258</v>
      </c>
      <c r="N210" s="388">
        <v>32715</v>
      </c>
      <c r="O210" s="388">
        <v>61575</v>
      </c>
      <c r="P210" s="388">
        <v>1656</v>
      </c>
      <c r="Q210" s="388">
        <v>91174</v>
      </c>
      <c r="R210" s="388">
        <v>48410</v>
      </c>
      <c r="S210" s="441">
        <v>42764</v>
      </c>
      <c r="T210" s="380"/>
      <c r="U210" s="381"/>
      <c r="Y210" s="164"/>
    </row>
    <row r="211" spans="1:25" s="415" customFormat="1" ht="18" customHeight="1">
      <c r="A211" s="432" t="s">
        <v>296</v>
      </c>
      <c r="B211" s="422">
        <v>159252.84726493817</v>
      </c>
      <c r="C211" s="428">
        <v>27698.9</v>
      </c>
      <c r="D211" s="428">
        <v>16801.77</v>
      </c>
      <c r="E211" s="428">
        <v>8560.4</v>
      </c>
      <c r="F211" s="428">
        <v>10897.13</v>
      </c>
      <c r="G211" s="428">
        <v>688.9</v>
      </c>
      <c r="H211" s="428">
        <v>10208.23</v>
      </c>
      <c r="I211" s="428">
        <v>131553.94726493818</v>
      </c>
      <c r="J211" s="428">
        <v>14616.888800767627</v>
      </c>
      <c r="K211" s="428">
        <v>430.15</v>
      </c>
      <c r="L211" s="428">
        <v>116937.05846417056</v>
      </c>
      <c r="M211" s="428">
        <v>76985.136406871665</v>
      </c>
      <c r="N211" s="428">
        <v>39951.922057298907</v>
      </c>
      <c r="O211" s="428">
        <v>31418.658800767629</v>
      </c>
      <c r="P211" s="428">
        <v>8990.5499999999993</v>
      </c>
      <c r="Q211" s="428">
        <v>127834.18846417057</v>
      </c>
      <c r="R211" s="428">
        <v>77674.036406871659</v>
      </c>
      <c r="S211" s="433">
        <v>50160.152057298903</v>
      </c>
      <c r="T211" s="416"/>
      <c r="U211" s="414"/>
      <c r="Y211" s="413"/>
    </row>
    <row r="212" spans="1:25" s="182" customFormat="1" ht="18" customHeight="1">
      <c r="A212" s="364" t="s">
        <v>155</v>
      </c>
      <c r="B212" s="365">
        <f>(B211-B210)/B210*100</f>
        <v>4.2578656913879458</v>
      </c>
      <c r="C212" s="365">
        <f t="shared" ref="C212:U212" si="12">(C211-C210)/C210*100</f>
        <v>-26.985185575706449</v>
      </c>
      <c r="D212" s="365">
        <f t="shared" si="12"/>
        <v>-29.210996418790813</v>
      </c>
      <c r="E212" s="365">
        <f t="shared" si="12"/>
        <v>2831.6438356164381</v>
      </c>
      <c r="F212" s="365">
        <f t="shared" si="12"/>
        <v>-23.265051756918535</v>
      </c>
      <c r="G212" s="365">
        <f t="shared" si="12"/>
        <v>-83.407996146435451</v>
      </c>
      <c r="H212" s="365">
        <f t="shared" si="12"/>
        <v>1.5845357747039461</v>
      </c>
      <c r="I212" s="365">
        <f t="shared" si="12"/>
        <v>14.581055511952634</v>
      </c>
      <c r="J212" s="365">
        <f t="shared" si="12"/>
        <v>-61.370837493676824</v>
      </c>
      <c r="K212" s="365">
        <f t="shared" si="12"/>
        <v>-68.464076246334315</v>
      </c>
      <c r="L212" s="365">
        <f t="shared" si="12"/>
        <v>51.919580195874616</v>
      </c>
      <c r="M212" s="365">
        <f t="shared" si="12"/>
        <v>73.946261482379825</v>
      </c>
      <c r="N212" s="365">
        <f t="shared" si="12"/>
        <v>22.121112814607695</v>
      </c>
      <c r="O212" s="365">
        <f t="shared" si="12"/>
        <v>-48.974975557015625</v>
      </c>
      <c r="P212" s="365">
        <f t="shared" si="12"/>
        <v>442.90760869565213</v>
      </c>
      <c r="Q212" s="365">
        <f t="shared" si="12"/>
        <v>40.209038173350478</v>
      </c>
      <c r="R212" s="365">
        <f t="shared" si="12"/>
        <v>60.450395387051557</v>
      </c>
      <c r="S212" s="365">
        <f t="shared" si="12"/>
        <v>17.295276534699521</v>
      </c>
      <c r="T212" s="365" t="e">
        <f t="shared" si="12"/>
        <v>#DIV/0!</v>
      </c>
      <c r="U212" s="365" t="e">
        <f t="shared" si="12"/>
        <v>#DIV/0!</v>
      </c>
    </row>
    <row r="213" spans="1:25" s="183" customFormat="1" ht="18" customHeight="1">
      <c r="A213" s="299" t="s">
        <v>156</v>
      </c>
      <c r="B213" s="131">
        <f>(B211-B198)/B198*100</f>
        <v>36.037429696271701</v>
      </c>
      <c r="C213" s="423">
        <f t="shared" ref="C213:U213" si="13">(C211-C198)/C198*100</f>
        <v>1.9592036559531629</v>
      </c>
      <c r="D213" s="423">
        <f t="shared" si="13"/>
        <v>17.573003043980272</v>
      </c>
      <c r="E213" s="423">
        <f t="shared" si="13"/>
        <v>1940.6684307134853</v>
      </c>
      <c r="F213" s="423">
        <f t="shared" si="13"/>
        <v>-15.369656302543856</v>
      </c>
      <c r="G213" s="423">
        <f t="shared" si="13"/>
        <v>-87.193167706482058</v>
      </c>
      <c r="H213" s="423">
        <f t="shared" si="13"/>
        <v>36.164380638096091</v>
      </c>
      <c r="I213" s="423">
        <f t="shared" si="13"/>
        <v>46.335577202421923</v>
      </c>
      <c r="J213" s="423">
        <f t="shared" si="13"/>
        <v>70.721852515438371</v>
      </c>
      <c r="K213" s="423">
        <f t="shared" si="13"/>
        <v>-92.87072164572551</v>
      </c>
      <c r="L213" s="423">
        <f t="shared" si="13"/>
        <v>43.768593218173194</v>
      </c>
      <c r="M213" s="423">
        <f t="shared" si="13"/>
        <v>79.893091368053888</v>
      </c>
      <c r="N213" s="423">
        <f t="shared" si="13"/>
        <v>3.6579811185194115</v>
      </c>
      <c r="O213" s="423">
        <f t="shared" si="13"/>
        <v>37.485673130754698</v>
      </c>
      <c r="P213" s="423">
        <f t="shared" si="13"/>
        <v>39.322275013714403</v>
      </c>
      <c r="Q213" s="423">
        <f t="shared" si="13"/>
        <v>35.686144176359264</v>
      </c>
      <c r="R213" s="423">
        <f t="shared" si="13"/>
        <v>61.236100080816691</v>
      </c>
      <c r="S213" s="423">
        <f t="shared" si="13"/>
        <v>8.9513168444333466</v>
      </c>
      <c r="T213" s="423" t="e">
        <f t="shared" si="13"/>
        <v>#DIV/0!</v>
      </c>
      <c r="U213" s="423" t="e">
        <f t="shared" si="13"/>
        <v>#DIV/0!</v>
      </c>
    </row>
    <row r="214" spans="1:25" s="182" customFormat="1" ht="18" customHeight="1" thickBot="1">
      <c r="A214" s="300" t="s">
        <v>225</v>
      </c>
      <c r="B214" s="301">
        <f>(B211-B185)/B185*100</f>
        <v>70.384036360360525</v>
      </c>
      <c r="C214" s="427">
        <f t="shared" ref="C214:U214" si="14">(C211-C185)/C185*100</f>
        <v>62.200035134976886</v>
      </c>
      <c r="D214" s="427">
        <f t="shared" si="14"/>
        <v>90.366757307953776</v>
      </c>
      <c r="E214" s="427">
        <f t="shared" si="14"/>
        <v>996.0819462227912</v>
      </c>
      <c r="F214" s="427">
        <f t="shared" si="14"/>
        <v>32.070415707187003</v>
      </c>
      <c r="G214" s="427">
        <f t="shared" si="14"/>
        <v>-60.362485615650165</v>
      </c>
      <c r="H214" s="427">
        <f t="shared" si="14"/>
        <v>56.736219867956386</v>
      </c>
      <c r="I214" s="427">
        <f t="shared" si="14"/>
        <v>72.213571494879147</v>
      </c>
      <c r="J214" s="427">
        <f t="shared" si="14"/>
        <v>25.812435881973034</v>
      </c>
      <c r="K214" s="427">
        <f t="shared" si="14"/>
        <v>-93.602766210588939</v>
      </c>
      <c r="L214" s="427">
        <f t="shared" si="14"/>
        <v>80.536433125687907</v>
      </c>
      <c r="M214" s="427">
        <f t="shared" si="14"/>
        <v>189.84276347604256</v>
      </c>
      <c r="N214" s="427">
        <f t="shared" si="14"/>
        <v>4.5560756256023325</v>
      </c>
      <c r="O214" s="427">
        <f t="shared" si="14"/>
        <v>53.681563298609028</v>
      </c>
      <c r="P214" s="427">
        <f t="shared" si="14"/>
        <v>19.794137241838765</v>
      </c>
      <c r="Q214" s="427">
        <f t="shared" si="14"/>
        <v>75.060170719048202</v>
      </c>
      <c r="R214" s="427">
        <f t="shared" si="14"/>
        <v>174.48595804251769</v>
      </c>
      <c r="S214" s="427">
        <f t="shared" si="14"/>
        <v>12.154887884131345</v>
      </c>
      <c r="T214" s="427" t="e">
        <f t="shared" si="14"/>
        <v>#DIV/0!</v>
      </c>
      <c r="U214" s="427" t="e">
        <f t="shared" si="14"/>
        <v>#DIV/0!</v>
      </c>
    </row>
    <row r="215" spans="1:25" s="182" customFormat="1" ht="5.25" customHeight="1">
      <c r="A215" s="185"/>
      <c r="B215" s="186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</row>
    <row r="216" spans="1:25" s="187" customFormat="1" ht="22.5" customHeight="1">
      <c r="A216" s="479" t="s">
        <v>297</v>
      </c>
      <c r="B216" s="479"/>
      <c r="C216" s="479"/>
      <c r="D216" s="479"/>
      <c r="E216" s="479"/>
      <c r="F216" s="479"/>
      <c r="G216" s="479"/>
      <c r="H216" s="479"/>
      <c r="I216" s="479"/>
      <c r="J216" s="479"/>
      <c r="K216" s="479"/>
      <c r="L216" s="479"/>
      <c r="M216" s="479"/>
      <c r="N216" s="479"/>
      <c r="O216" s="479"/>
      <c r="P216" s="479"/>
      <c r="Q216" s="479"/>
      <c r="R216" s="479"/>
      <c r="S216" s="479"/>
      <c r="U216" s="188"/>
    </row>
    <row r="217" spans="1:25" s="189" customFormat="1" ht="11.25" customHeight="1">
      <c r="A217" s="5" t="s">
        <v>65</v>
      </c>
      <c r="B217" s="6" t="s">
        <v>0</v>
      </c>
      <c r="C217" s="304" t="s">
        <v>1</v>
      </c>
      <c r="D217" s="304"/>
      <c r="E217" s="304"/>
      <c r="F217" s="304"/>
      <c r="G217" s="304"/>
      <c r="H217" s="305"/>
      <c r="I217" s="315" t="s">
        <v>2</v>
      </c>
      <c r="J217" s="315"/>
      <c r="K217" s="315"/>
      <c r="L217" s="315"/>
      <c r="M217" s="315"/>
      <c r="N217" s="343"/>
      <c r="O217" s="327" t="s">
        <v>3</v>
      </c>
      <c r="P217" s="327"/>
      <c r="Q217" s="328" t="s">
        <v>4</v>
      </c>
      <c r="R217" s="327"/>
      <c r="S217" s="329"/>
      <c r="U217" s="190"/>
    </row>
    <row r="218" spans="1:25" s="189" customFormat="1" ht="11.25" customHeight="1">
      <c r="A218" s="7"/>
      <c r="B218" s="8"/>
      <c r="C218" s="338"/>
      <c r="D218" s="307" t="s">
        <v>3</v>
      </c>
      <c r="E218" s="308"/>
      <c r="F218" s="307" t="s">
        <v>4</v>
      </c>
      <c r="G218" s="304"/>
      <c r="H218" s="305"/>
      <c r="I218" s="317"/>
      <c r="J218" s="318" t="s">
        <v>3</v>
      </c>
      <c r="K218" s="319"/>
      <c r="L218" s="320" t="s">
        <v>4</v>
      </c>
      <c r="M218" s="315"/>
      <c r="N218" s="316"/>
      <c r="O218" s="345"/>
      <c r="P218" s="346"/>
      <c r="Q218" s="347"/>
      <c r="R218" s="345"/>
      <c r="S218" s="348"/>
      <c r="U218" s="190"/>
    </row>
    <row r="219" spans="1:25" s="191" customFormat="1" ht="11.25" customHeight="1" thickBot="1">
      <c r="A219" s="7"/>
      <c r="B219" s="8"/>
      <c r="C219" s="338"/>
      <c r="D219" s="339"/>
      <c r="E219" s="340" t="s">
        <v>66</v>
      </c>
      <c r="F219" s="341"/>
      <c r="G219" s="342" t="s">
        <v>5</v>
      </c>
      <c r="H219" s="305" t="s">
        <v>6</v>
      </c>
      <c r="I219" s="317"/>
      <c r="J219" s="336"/>
      <c r="K219" s="320" t="s">
        <v>66</v>
      </c>
      <c r="L219" s="344"/>
      <c r="M219" s="337" t="s">
        <v>5</v>
      </c>
      <c r="N219" s="316" t="s">
        <v>6</v>
      </c>
      <c r="O219" s="348"/>
      <c r="P219" s="328" t="s">
        <v>66</v>
      </c>
      <c r="Q219" s="347"/>
      <c r="R219" s="349" t="s">
        <v>5</v>
      </c>
      <c r="S219" s="329" t="s">
        <v>6</v>
      </c>
      <c r="U219" s="192"/>
    </row>
    <row r="220" spans="1:25" ht="18" thickTop="1">
      <c r="A220" s="193" t="s">
        <v>295</v>
      </c>
      <c r="B220" s="194">
        <f>SUM(B202:B211)</f>
        <v>1226103.0941503462</v>
      </c>
      <c r="C220" s="424">
        <f t="shared" ref="C220:S220" si="15">SUM(C202:C211)</f>
        <v>305868.09000000003</v>
      </c>
      <c r="D220" s="424">
        <f t="shared" si="15"/>
        <v>186969.73</v>
      </c>
      <c r="E220" s="424">
        <f t="shared" si="15"/>
        <v>15962.553985589439</v>
      </c>
      <c r="F220" s="424">
        <f t="shared" si="15"/>
        <v>118897.36</v>
      </c>
      <c r="G220" s="424">
        <f t="shared" si="15"/>
        <v>40239.19</v>
      </c>
      <c r="H220" s="424">
        <f t="shared" si="15"/>
        <v>78658.17</v>
      </c>
      <c r="I220" s="424">
        <f t="shared" si="15"/>
        <v>920236.00415034662</v>
      </c>
      <c r="J220" s="424">
        <f t="shared" si="15"/>
        <v>170291.85761604889</v>
      </c>
      <c r="K220" s="424">
        <f t="shared" si="15"/>
        <v>48341.033985589434</v>
      </c>
      <c r="L220" s="424">
        <f t="shared" si="15"/>
        <v>749942.1465342975</v>
      </c>
      <c r="M220" s="424">
        <f t="shared" si="15"/>
        <v>426831.26802086696</v>
      </c>
      <c r="N220" s="424">
        <f t="shared" si="15"/>
        <v>323110.87851343059</v>
      </c>
      <c r="O220" s="424">
        <f t="shared" si="15"/>
        <v>357262.58761604887</v>
      </c>
      <c r="P220" s="424">
        <f t="shared" si="15"/>
        <v>64301.587971178888</v>
      </c>
      <c r="Q220" s="424">
        <f t="shared" si="15"/>
        <v>868841.5065342976</v>
      </c>
      <c r="R220" s="424">
        <f t="shared" si="15"/>
        <v>467071.45802086696</v>
      </c>
      <c r="S220" s="424">
        <f t="shared" si="15"/>
        <v>401769.04851343064</v>
      </c>
      <c r="T220" s="424">
        <f t="shared" ref="T220:U220" si="16">SUM(T202:T208)</f>
        <v>0</v>
      </c>
      <c r="U220" s="424">
        <f t="shared" si="16"/>
        <v>0</v>
      </c>
    </row>
    <row r="221" spans="1:25" ht="17.25">
      <c r="A221" s="350" t="s">
        <v>298</v>
      </c>
      <c r="B221" s="195">
        <f>SUM(B189:B198)</f>
        <v>1189582.0066684473</v>
      </c>
      <c r="C221" s="425">
        <f t="shared" ref="C221:S221" si="17">SUM(C189:C198)</f>
        <v>287939.34000000003</v>
      </c>
      <c r="D221" s="425">
        <f t="shared" si="17"/>
        <v>173820.9</v>
      </c>
      <c r="E221" s="425">
        <f t="shared" si="17"/>
        <v>4615.51</v>
      </c>
      <c r="F221" s="425">
        <f t="shared" si="17"/>
        <v>114118.43999999999</v>
      </c>
      <c r="G221" s="425">
        <f t="shared" si="17"/>
        <v>46630.070000000007</v>
      </c>
      <c r="H221" s="425">
        <f t="shared" si="17"/>
        <v>67487.37000000001</v>
      </c>
      <c r="I221" s="425">
        <f t="shared" si="17"/>
        <v>901643.6666684472</v>
      </c>
      <c r="J221" s="425">
        <f t="shared" si="17"/>
        <v>185544.45329865726</v>
      </c>
      <c r="K221" s="425">
        <f t="shared" si="17"/>
        <v>58442.18</v>
      </c>
      <c r="L221" s="425">
        <f t="shared" si="17"/>
        <v>716098.21336979</v>
      </c>
      <c r="M221" s="425">
        <f t="shared" si="17"/>
        <v>386819.39366432128</v>
      </c>
      <c r="N221" s="425">
        <f t="shared" si="17"/>
        <v>329280.81970546866</v>
      </c>
      <c r="O221" s="425">
        <f t="shared" si="17"/>
        <v>359366.35329865728</v>
      </c>
      <c r="P221" s="425">
        <f t="shared" si="17"/>
        <v>63056.69</v>
      </c>
      <c r="Q221" s="425">
        <f t="shared" si="17"/>
        <v>830216.65336978994</v>
      </c>
      <c r="R221" s="425">
        <f t="shared" si="17"/>
        <v>433449.46366432135</v>
      </c>
      <c r="S221" s="425">
        <f t="shared" si="17"/>
        <v>396767.1897054686</v>
      </c>
      <c r="T221" s="425">
        <f t="shared" ref="T221:U221" si="18">SUM(T189:T195)</f>
        <v>122942.35924653233</v>
      </c>
      <c r="U221" s="425">
        <f t="shared" si="18"/>
        <v>20218.484750144282</v>
      </c>
    </row>
    <row r="222" spans="1:25" ht="17.25">
      <c r="A222" s="350" t="s">
        <v>299</v>
      </c>
      <c r="B222" s="196">
        <f>SUM(B176:B185)</f>
        <v>1248588.3980231523</v>
      </c>
      <c r="C222" s="426">
        <f t="shared" ref="C222:S222" si="19">SUM(C176:C185)</f>
        <v>333059.20000000001</v>
      </c>
      <c r="D222" s="426">
        <f t="shared" si="19"/>
        <v>205273.49</v>
      </c>
      <c r="E222" s="426">
        <f t="shared" si="19"/>
        <v>9971.25</v>
      </c>
      <c r="F222" s="426">
        <f t="shared" si="19"/>
        <v>127784.70999999999</v>
      </c>
      <c r="G222" s="426">
        <f t="shared" si="19"/>
        <v>50279.9</v>
      </c>
      <c r="H222" s="426">
        <f t="shared" si="19"/>
        <v>77505.81</v>
      </c>
      <c r="I222" s="426">
        <f t="shared" si="19"/>
        <v>915530.1980231523</v>
      </c>
      <c r="J222" s="426">
        <f t="shared" si="19"/>
        <v>125029.27090760416</v>
      </c>
      <c r="K222" s="426">
        <f t="shared" si="19"/>
        <v>44717.9</v>
      </c>
      <c r="L222" s="426">
        <f t="shared" si="19"/>
        <v>790499.92711554817</v>
      </c>
      <c r="M222" s="426">
        <f t="shared" si="19"/>
        <v>471628.1304445453</v>
      </c>
      <c r="N222" s="426">
        <f t="shared" si="19"/>
        <v>318871.79667100287</v>
      </c>
      <c r="O222" s="426">
        <f t="shared" si="19"/>
        <v>330302.5537923479</v>
      </c>
      <c r="P222" s="426">
        <f t="shared" si="19"/>
        <v>54688.779811583052</v>
      </c>
      <c r="Q222" s="426">
        <f t="shared" si="19"/>
        <v>918285.5208051434</v>
      </c>
      <c r="R222" s="426">
        <f t="shared" si="19"/>
        <v>521906.51619562437</v>
      </c>
      <c r="S222" s="426">
        <f t="shared" si="19"/>
        <v>396378.00460951903</v>
      </c>
      <c r="T222" s="426">
        <f t="shared" ref="T222:U222" si="20">SUM(T176:T182)</f>
        <v>32261.136029994068</v>
      </c>
      <c r="U222" s="426">
        <f t="shared" si="20"/>
        <v>0</v>
      </c>
    </row>
    <row r="223" spans="1:25" ht="17.25" hidden="1">
      <c r="A223" s="350" t="s">
        <v>193</v>
      </c>
      <c r="B223" s="196">
        <f t="shared" ref="B223:S223" si="21">SUM(B124:B130)</f>
        <v>458926</v>
      </c>
      <c r="C223" s="196">
        <f t="shared" si="21"/>
        <v>172692</v>
      </c>
      <c r="D223" s="196">
        <f t="shared" si="21"/>
        <v>107762</v>
      </c>
      <c r="E223" s="196">
        <f t="shared" si="21"/>
        <v>10668</v>
      </c>
      <c r="F223" s="196">
        <f t="shared" si="21"/>
        <v>64930</v>
      </c>
      <c r="G223" s="196">
        <f t="shared" si="21"/>
        <v>14677</v>
      </c>
      <c r="H223" s="196">
        <f t="shared" si="21"/>
        <v>50253</v>
      </c>
      <c r="I223" s="196">
        <f t="shared" si="21"/>
        <v>286233</v>
      </c>
      <c r="J223" s="196">
        <f t="shared" si="21"/>
        <v>48335</v>
      </c>
      <c r="K223" s="196">
        <f t="shared" si="21"/>
        <v>24478</v>
      </c>
      <c r="L223" s="196">
        <f t="shared" si="21"/>
        <v>237898</v>
      </c>
      <c r="M223" s="196">
        <f t="shared" si="21"/>
        <v>123239</v>
      </c>
      <c r="N223" s="196">
        <f t="shared" si="21"/>
        <v>114657</v>
      </c>
      <c r="O223" s="196">
        <f t="shared" si="21"/>
        <v>156098</v>
      </c>
      <c r="P223" s="196">
        <f t="shared" si="21"/>
        <v>35148</v>
      </c>
      <c r="Q223" s="196">
        <f t="shared" si="21"/>
        <v>302828</v>
      </c>
      <c r="R223" s="196">
        <f t="shared" si="21"/>
        <v>137917</v>
      </c>
      <c r="S223" s="196">
        <f t="shared" si="21"/>
        <v>164911</v>
      </c>
      <c r="T223" s="127"/>
      <c r="U223" s="89"/>
    </row>
    <row r="224" spans="1:25" ht="17.25">
      <c r="A224" s="351" t="s">
        <v>161</v>
      </c>
      <c r="B224" s="197">
        <f>100*(B220/B221-1)</f>
        <v>3.0700773277649196</v>
      </c>
      <c r="C224" s="197">
        <f t="shared" ref="C224:U224" si="22">100*(C220/C221-1)</f>
        <v>6.2265718883706578</v>
      </c>
      <c r="D224" s="197">
        <f t="shared" si="22"/>
        <v>7.5645851563304722</v>
      </c>
      <c r="E224" s="197">
        <f t="shared" si="22"/>
        <v>245.8459408730441</v>
      </c>
      <c r="F224" s="197">
        <f t="shared" si="22"/>
        <v>4.1876843041317446</v>
      </c>
      <c r="G224" s="197">
        <f t="shared" si="22"/>
        <v>-13.705490898898509</v>
      </c>
      <c r="H224" s="197">
        <f t="shared" si="22"/>
        <v>16.552430476991443</v>
      </c>
      <c r="I224" s="197">
        <f t="shared" si="22"/>
        <v>2.0620493626487324</v>
      </c>
      <c r="J224" s="197">
        <f t="shared" si="22"/>
        <v>-8.2204535955905929</v>
      </c>
      <c r="K224" s="197">
        <f t="shared" si="22"/>
        <v>-17.283999355278269</v>
      </c>
      <c r="L224" s="197">
        <f t="shared" si="22"/>
        <v>4.7261580231077405</v>
      </c>
      <c r="M224" s="197">
        <f t="shared" si="22"/>
        <v>10.343812903876181</v>
      </c>
      <c r="N224" s="197">
        <f t="shared" si="22"/>
        <v>-1.8737627042950455</v>
      </c>
      <c r="O224" s="197">
        <f t="shared" si="22"/>
        <v>-0.58540975338892132</v>
      </c>
      <c r="P224" s="197">
        <f t="shared" si="22"/>
        <v>1.9742520122430829</v>
      </c>
      <c r="Q224" s="197">
        <f t="shared" si="22"/>
        <v>4.6523823640169271</v>
      </c>
      <c r="R224" s="197">
        <f t="shared" si="22"/>
        <v>7.7568429944081529</v>
      </c>
      <c r="S224" s="197">
        <f t="shared" si="22"/>
        <v>1.2606533346860349</v>
      </c>
      <c r="T224" s="128">
        <f t="shared" si="22"/>
        <v>-100</v>
      </c>
      <c r="U224" s="103">
        <f t="shared" si="22"/>
        <v>-100</v>
      </c>
    </row>
    <row r="225" spans="1:21" ht="17.25">
      <c r="A225" s="350" t="s">
        <v>162</v>
      </c>
      <c r="B225" s="198">
        <f>100*(B220/B222-1)</f>
        <v>-1.8008579855784523</v>
      </c>
      <c r="C225" s="198">
        <f t="shared" ref="C225:U225" si="23">100*(C220/C222-1)</f>
        <v>-8.1640471123451857</v>
      </c>
      <c r="D225" s="198">
        <f t="shared" si="23"/>
        <v>-8.9167675767582004</v>
      </c>
      <c r="E225" s="198">
        <f t="shared" si="23"/>
        <v>60.085786492059043</v>
      </c>
      <c r="F225" s="198">
        <f t="shared" si="23"/>
        <v>-6.9549400706860665</v>
      </c>
      <c r="G225" s="198">
        <f t="shared" si="23"/>
        <v>-19.969630011197314</v>
      </c>
      <c r="H225" s="198">
        <f t="shared" si="23"/>
        <v>1.486804666643704</v>
      </c>
      <c r="I225" s="198">
        <f t="shared" si="23"/>
        <v>0.51399791479902479</v>
      </c>
      <c r="J225" s="198">
        <f t="shared" si="23"/>
        <v>36.201592139086756</v>
      </c>
      <c r="K225" s="198">
        <f t="shared" si="23"/>
        <v>8.1022006525114811</v>
      </c>
      <c r="L225" s="198">
        <f t="shared" si="23"/>
        <v>-5.1306495029344035</v>
      </c>
      <c r="M225" s="198">
        <f t="shared" si="23"/>
        <v>-9.4983440409828646</v>
      </c>
      <c r="N225" s="198">
        <f t="shared" si="23"/>
        <v>1.3294000556598018</v>
      </c>
      <c r="O225" s="198">
        <f t="shared" si="23"/>
        <v>8.1622238502733424</v>
      </c>
      <c r="P225" s="198">
        <f t="shared" si="23"/>
        <v>17.577295000390269</v>
      </c>
      <c r="Q225" s="198">
        <f t="shared" si="23"/>
        <v>-5.3843835224031134</v>
      </c>
      <c r="R225" s="198">
        <f t="shared" si="23"/>
        <v>-10.506682034643111</v>
      </c>
      <c r="S225" s="198">
        <f t="shared" si="23"/>
        <v>1.3600764525827813</v>
      </c>
      <c r="T225" s="129">
        <f t="shared" si="23"/>
        <v>-100</v>
      </c>
      <c r="U225" s="102" t="e">
        <f t="shared" si="23"/>
        <v>#DIV/0!</v>
      </c>
    </row>
    <row r="226" spans="1:21" hidden="1">
      <c r="A226" t="s">
        <v>194</v>
      </c>
      <c r="B226" s="102">
        <f t="shared" ref="B226:S226" si="24">100*(B220/B223-1)</f>
        <v>167.16792993867119</v>
      </c>
      <c r="C226" s="102">
        <f t="shared" si="24"/>
        <v>77.117695087207295</v>
      </c>
      <c r="D226" s="102">
        <f t="shared" si="24"/>
        <v>73.502468402590921</v>
      </c>
      <c r="E226" s="102">
        <f t="shared" si="24"/>
        <v>49.630239834921632</v>
      </c>
      <c r="F226" s="102">
        <f t="shared" si="24"/>
        <v>83.116217464962276</v>
      </c>
      <c r="G226" s="102">
        <f t="shared" si="24"/>
        <v>174.16495196566055</v>
      </c>
      <c r="H226" s="102">
        <f t="shared" si="24"/>
        <v>56.524326905856356</v>
      </c>
      <c r="I226" s="102">
        <f t="shared" si="24"/>
        <v>221.49892016306526</v>
      </c>
      <c r="J226" s="102">
        <f t="shared" si="24"/>
        <v>252.31583245277517</v>
      </c>
      <c r="K226" s="102">
        <f t="shared" si="24"/>
        <v>97.487678673051036</v>
      </c>
      <c r="L226" s="102">
        <f t="shared" si="24"/>
        <v>215.23684374576396</v>
      </c>
      <c r="M226" s="102">
        <f t="shared" si="24"/>
        <v>246.34431309964131</v>
      </c>
      <c r="N226" s="102">
        <f t="shared" si="24"/>
        <v>181.8064998329196</v>
      </c>
      <c r="O226" s="102">
        <f t="shared" si="24"/>
        <v>128.87070149268337</v>
      </c>
      <c r="P226" s="102">
        <f t="shared" si="24"/>
        <v>82.945225819901253</v>
      </c>
      <c r="Q226" s="102">
        <f t="shared" si="24"/>
        <v>186.90923776344908</v>
      </c>
      <c r="R226" s="102">
        <f t="shared" si="24"/>
        <v>238.66126584892865</v>
      </c>
      <c r="S226" s="102">
        <f t="shared" si="24"/>
        <v>143.6278043996038</v>
      </c>
      <c r="U226" s="121" t="s">
        <v>171</v>
      </c>
    </row>
    <row r="227" spans="1:21" s="118" customFormat="1" hidden="1">
      <c r="A227" s="118" t="s">
        <v>170</v>
      </c>
      <c r="T227" s="130"/>
      <c r="U227" s="119"/>
    </row>
    <row r="228" spans="1:21" hidden="1">
      <c r="A228" s="118" t="s">
        <v>181</v>
      </c>
      <c r="B228" s="132" t="e">
        <f>B220/#REF!-1</f>
        <v>#REF!</v>
      </c>
      <c r="C228" s="132" t="e">
        <f>C220/#REF!-1</f>
        <v>#REF!</v>
      </c>
      <c r="D228" s="132" t="e">
        <f>D220/#REF!-1</f>
        <v>#REF!</v>
      </c>
      <c r="E228" s="132" t="e">
        <f>E220/#REF!-1</f>
        <v>#REF!</v>
      </c>
      <c r="F228" s="132" t="e">
        <f>F220/#REF!-1</f>
        <v>#REF!</v>
      </c>
      <c r="G228" s="132" t="e">
        <f>G220/#REF!-1</f>
        <v>#REF!</v>
      </c>
      <c r="H228" s="132" t="e">
        <f>H220/#REF!-1</f>
        <v>#REF!</v>
      </c>
      <c r="I228" s="132" t="e">
        <f>I220/#REF!-1</f>
        <v>#REF!</v>
      </c>
      <c r="J228" s="132" t="e">
        <f>J220/#REF!-1</f>
        <v>#REF!</v>
      </c>
      <c r="K228" s="132" t="e">
        <f>K220/#REF!-1</f>
        <v>#REF!</v>
      </c>
      <c r="L228" s="132" t="e">
        <f>L220/#REF!-1</f>
        <v>#REF!</v>
      </c>
      <c r="M228" s="132" t="e">
        <f>M220/#REF!-1</f>
        <v>#REF!</v>
      </c>
      <c r="N228" s="132" t="e">
        <f>N220/#REF!-1</f>
        <v>#REF!</v>
      </c>
      <c r="O228" s="132" t="e">
        <f>O220/#REF!-1</f>
        <v>#REF!</v>
      </c>
      <c r="P228" s="132" t="e">
        <f>P220/#REF!-1</f>
        <v>#REF!</v>
      </c>
      <c r="Q228" s="132" t="e">
        <f>Q220/#REF!-1</f>
        <v>#REF!</v>
      </c>
      <c r="R228" s="132" t="e">
        <f>R220/#REF!-1</f>
        <v>#REF!</v>
      </c>
      <c r="S228" s="132" t="e">
        <f>S220/#REF!-1</f>
        <v>#REF!</v>
      </c>
    </row>
    <row r="229" spans="1:21" hidden="1">
      <c r="A229" s="118" t="s">
        <v>182</v>
      </c>
      <c r="B229" s="132" t="e">
        <f>B220/#REF!-1</f>
        <v>#REF!</v>
      </c>
      <c r="C229" s="132" t="e">
        <f>C220/#REF!-1</f>
        <v>#REF!</v>
      </c>
      <c r="D229" s="132" t="e">
        <f>D220/#REF!-1</f>
        <v>#REF!</v>
      </c>
      <c r="E229" s="132" t="e">
        <f>E220/#REF!-1</f>
        <v>#REF!</v>
      </c>
      <c r="F229" s="132" t="e">
        <f>F220/#REF!-1</f>
        <v>#REF!</v>
      </c>
      <c r="G229" s="132" t="e">
        <f>G220/#REF!-1</f>
        <v>#REF!</v>
      </c>
      <c r="H229" s="132" t="e">
        <f>H220/#REF!-1</f>
        <v>#REF!</v>
      </c>
      <c r="I229" s="132" t="e">
        <f>I220/#REF!-1</f>
        <v>#REF!</v>
      </c>
      <c r="J229" s="132" t="e">
        <f>J220/#REF!-1</f>
        <v>#REF!</v>
      </c>
      <c r="K229" s="132" t="e">
        <f>K220/#REF!-1</f>
        <v>#REF!</v>
      </c>
      <c r="L229" s="132" t="e">
        <f>L220/#REF!-1</f>
        <v>#REF!</v>
      </c>
      <c r="M229" s="132" t="e">
        <f>M220/#REF!-1</f>
        <v>#REF!</v>
      </c>
      <c r="N229" s="132" t="e">
        <f>N220/#REF!-1</f>
        <v>#REF!</v>
      </c>
      <c r="O229" s="132" t="e">
        <f>O220/#REF!-1</f>
        <v>#REF!</v>
      </c>
      <c r="P229" s="132" t="e">
        <f>P220/#REF!-1</f>
        <v>#REF!</v>
      </c>
      <c r="Q229" s="132" t="e">
        <f>Q220/#REF!-1</f>
        <v>#REF!</v>
      </c>
      <c r="R229" s="132" t="e">
        <f>R220/#REF!-1</f>
        <v>#REF!</v>
      </c>
      <c r="S229" s="132" t="e">
        <f>S220/#REF!-1</f>
        <v>#REF!</v>
      </c>
    </row>
    <row r="230" spans="1:21" hidden="1">
      <c r="A230" s="118" t="s">
        <v>183</v>
      </c>
      <c r="B230" s="132" t="e">
        <f>B220/#REF!-1</f>
        <v>#REF!</v>
      </c>
      <c r="C230" s="132" t="e">
        <f>C220/#REF!-1</f>
        <v>#REF!</v>
      </c>
      <c r="D230" s="132" t="e">
        <f>D220/#REF!-1</f>
        <v>#REF!</v>
      </c>
      <c r="E230" s="132" t="e">
        <f>E220/#REF!-1</f>
        <v>#REF!</v>
      </c>
      <c r="F230" s="132" t="e">
        <f>F220/#REF!-1</f>
        <v>#REF!</v>
      </c>
      <c r="G230" s="132" t="e">
        <f>G220/#REF!-1</f>
        <v>#REF!</v>
      </c>
      <c r="H230" s="132" t="e">
        <f>H220/#REF!-1</f>
        <v>#REF!</v>
      </c>
      <c r="I230" s="132" t="e">
        <f>I220/#REF!-1</f>
        <v>#REF!</v>
      </c>
      <c r="J230" s="132" t="e">
        <f>J220/#REF!-1</f>
        <v>#REF!</v>
      </c>
      <c r="K230" s="132" t="e">
        <f>K220/#REF!-1</f>
        <v>#REF!</v>
      </c>
      <c r="L230" s="132" t="e">
        <f>L220/#REF!-1</f>
        <v>#REF!</v>
      </c>
      <c r="M230" s="132" t="e">
        <f>M220/#REF!-1</f>
        <v>#REF!</v>
      </c>
      <c r="N230" s="132" t="e">
        <f>N220/#REF!-1</f>
        <v>#REF!</v>
      </c>
      <c r="O230" s="132" t="e">
        <f>O220/#REF!-1</f>
        <v>#REF!</v>
      </c>
      <c r="P230" s="132" t="e">
        <f>P220/#REF!-1</f>
        <v>#REF!</v>
      </c>
      <c r="Q230" s="132" t="e">
        <f>Q220/#REF!-1</f>
        <v>#REF!</v>
      </c>
      <c r="R230" s="132" t="e">
        <f>R220/#REF!-1</f>
        <v>#REF!</v>
      </c>
      <c r="S230" s="132" t="e">
        <f>S220/#REF!-1</f>
        <v>#REF!</v>
      </c>
    </row>
    <row r="231" spans="1:21" hidden="1">
      <c r="A231" s="118" t="s">
        <v>184</v>
      </c>
      <c r="B231" s="132" t="e">
        <f>B220/#REF!-1</f>
        <v>#REF!</v>
      </c>
      <c r="C231" s="132" t="e">
        <f>C220/#REF!-1</f>
        <v>#REF!</v>
      </c>
      <c r="D231" s="132" t="e">
        <f>D220/#REF!-1</f>
        <v>#REF!</v>
      </c>
      <c r="E231" s="132" t="e">
        <f>E220/#REF!-1</f>
        <v>#REF!</v>
      </c>
      <c r="F231" s="132" t="e">
        <f>F220/#REF!-1</f>
        <v>#REF!</v>
      </c>
      <c r="G231" s="132" t="e">
        <f>G220/#REF!-1</f>
        <v>#REF!</v>
      </c>
      <c r="H231" s="132" t="e">
        <f>H220/#REF!-1</f>
        <v>#REF!</v>
      </c>
      <c r="I231" s="132" t="e">
        <f>I220/#REF!-1</f>
        <v>#REF!</v>
      </c>
      <c r="J231" s="132" t="e">
        <f>J220/#REF!-1</f>
        <v>#REF!</v>
      </c>
      <c r="K231" s="132" t="e">
        <f>K220/#REF!-1</f>
        <v>#REF!</v>
      </c>
      <c r="L231" s="132" t="e">
        <f>L220/#REF!-1</f>
        <v>#REF!</v>
      </c>
      <c r="M231" s="132" t="e">
        <f>M220/#REF!-1</f>
        <v>#REF!</v>
      </c>
      <c r="N231" s="132" t="e">
        <f>N220/#REF!-1</f>
        <v>#REF!</v>
      </c>
      <c r="O231" s="132" t="e">
        <f>O220/#REF!-1</f>
        <v>#REF!</v>
      </c>
      <c r="P231" s="132" t="e">
        <f>P220/#REF!-1</f>
        <v>#REF!</v>
      </c>
      <c r="Q231" s="132" t="e">
        <f>Q220/#REF!-1</f>
        <v>#REF!</v>
      </c>
      <c r="R231" s="132" t="e">
        <f>R220/#REF!-1</f>
        <v>#REF!</v>
      </c>
      <c r="S231" s="132" t="e">
        <f>S220/#REF!-1</f>
        <v>#REF!</v>
      </c>
    </row>
    <row r="232" spans="1:21" hidden="1">
      <c r="A232" s="118" t="s">
        <v>185</v>
      </c>
      <c r="B232" s="132" t="e">
        <f>B220/#REF!-1</f>
        <v>#REF!</v>
      </c>
      <c r="C232" s="132" t="e">
        <f>C220/#REF!-1</f>
        <v>#REF!</v>
      </c>
      <c r="D232" s="132" t="e">
        <f>D220/#REF!-1</f>
        <v>#REF!</v>
      </c>
      <c r="E232" s="132" t="e">
        <f>E220/#REF!-1</f>
        <v>#REF!</v>
      </c>
      <c r="F232" s="132" t="e">
        <f>F220/#REF!-1</f>
        <v>#REF!</v>
      </c>
      <c r="G232" s="132" t="e">
        <f>G220/#REF!-1</f>
        <v>#REF!</v>
      </c>
      <c r="H232" s="132" t="e">
        <f>H220/#REF!-1</f>
        <v>#REF!</v>
      </c>
      <c r="I232" s="132" t="e">
        <f>I220/#REF!-1</f>
        <v>#REF!</v>
      </c>
      <c r="J232" s="132" t="e">
        <f>J220/#REF!-1</f>
        <v>#REF!</v>
      </c>
      <c r="K232" s="132" t="e">
        <f>K220/#REF!-1</f>
        <v>#REF!</v>
      </c>
      <c r="L232" s="132" t="e">
        <f>L220/#REF!-1</f>
        <v>#REF!</v>
      </c>
      <c r="M232" s="132" t="e">
        <f>M220/#REF!-1</f>
        <v>#REF!</v>
      </c>
      <c r="N232" s="132" t="e">
        <f>N220/#REF!-1</f>
        <v>#REF!</v>
      </c>
      <c r="O232" s="132" t="e">
        <f>O220/#REF!-1</f>
        <v>#REF!</v>
      </c>
      <c r="P232" s="132" t="e">
        <f>P220/#REF!-1</f>
        <v>#REF!</v>
      </c>
      <c r="Q232" s="132" t="e">
        <f>Q220/#REF!-1</f>
        <v>#REF!</v>
      </c>
      <c r="R232" s="132" t="e">
        <f>R220/#REF!-1</f>
        <v>#REF!</v>
      </c>
      <c r="S232" s="132" t="e">
        <f>S220/#REF!-1</f>
        <v>#REF!</v>
      </c>
    </row>
    <row r="233" spans="1:21" hidden="1">
      <c r="A233" s="118" t="s">
        <v>186</v>
      </c>
      <c r="B233" s="132" t="e">
        <f>B220/#REF!-1</f>
        <v>#REF!</v>
      </c>
      <c r="C233" s="132" t="e">
        <f>C220/#REF!-1</f>
        <v>#REF!</v>
      </c>
      <c r="D233" s="132" t="e">
        <f>D220/#REF!-1</f>
        <v>#REF!</v>
      </c>
      <c r="E233" s="132" t="e">
        <f>E220/#REF!-1</f>
        <v>#REF!</v>
      </c>
      <c r="F233" s="132" t="e">
        <f>F220/#REF!-1</f>
        <v>#REF!</v>
      </c>
      <c r="G233" s="132" t="e">
        <f>G220/#REF!-1</f>
        <v>#REF!</v>
      </c>
      <c r="H233" s="132" t="e">
        <f>H220/#REF!-1</f>
        <v>#REF!</v>
      </c>
      <c r="I233" s="132" t="e">
        <f>I220/#REF!-1</f>
        <v>#REF!</v>
      </c>
      <c r="J233" s="132" t="e">
        <f>J220/#REF!-1</f>
        <v>#REF!</v>
      </c>
      <c r="K233" s="132" t="e">
        <f>K220/#REF!-1</f>
        <v>#REF!</v>
      </c>
      <c r="L233" s="132" t="e">
        <f>L220/#REF!-1</f>
        <v>#REF!</v>
      </c>
      <c r="M233" s="132" t="e">
        <f>M220/#REF!-1</f>
        <v>#REF!</v>
      </c>
      <c r="N233" s="132" t="e">
        <f>N220/#REF!-1</f>
        <v>#REF!</v>
      </c>
      <c r="O233" s="132" t="e">
        <f>O220/#REF!-1</f>
        <v>#REF!</v>
      </c>
      <c r="P233" s="132" t="e">
        <f>P220/#REF!-1</f>
        <v>#REF!</v>
      </c>
      <c r="Q233" s="132" t="e">
        <f>Q220/#REF!-1</f>
        <v>#REF!</v>
      </c>
      <c r="R233" s="132" t="e">
        <f>R220/#REF!-1</f>
        <v>#REF!</v>
      </c>
      <c r="S233" s="132" t="e">
        <f>S220/#REF!-1</f>
        <v>#REF!</v>
      </c>
    </row>
    <row r="234" spans="1:21" hidden="1">
      <c r="A234" s="118" t="s">
        <v>187</v>
      </c>
      <c r="B234" s="132" t="e">
        <f>B220/#REF!-1</f>
        <v>#REF!</v>
      </c>
      <c r="C234" s="132" t="e">
        <f>C220/#REF!-1</f>
        <v>#REF!</v>
      </c>
      <c r="D234" s="132" t="e">
        <f>D220/#REF!-1</f>
        <v>#REF!</v>
      </c>
      <c r="E234" s="132" t="e">
        <f>E220/#REF!-1</f>
        <v>#REF!</v>
      </c>
      <c r="F234" s="132" t="e">
        <f>F220/#REF!-1</f>
        <v>#REF!</v>
      </c>
      <c r="G234" s="132" t="e">
        <f>G220/#REF!-1</f>
        <v>#REF!</v>
      </c>
      <c r="H234" s="132" t="e">
        <f>H220/#REF!-1</f>
        <v>#REF!</v>
      </c>
      <c r="I234" s="132" t="e">
        <f>I220/#REF!-1</f>
        <v>#REF!</v>
      </c>
      <c r="J234" s="132" t="e">
        <f>J220/#REF!-1</f>
        <v>#REF!</v>
      </c>
      <c r="K234" s="132" t="e">
        <f>K220/#REF!-1</f>
        <v>#REF!</v>
      </c>
      <c r="L234" s="132" t="e">
        <f>L220/#REF!-1</f>
        <v>#REF!</v>
      </c>
      <c r="M234" s="132" t="e">
        <f>M220/#REF!-1</f>
        <v>#REF!</v>
      </c>
      <c r="N234" s="132" t="e">
        <f>N220/#REF!-1</f>
        <v>#REF!</v>
      </c>
      <c r="O234" s="132" t="e">
        <f>O220/#REF!-1</f>
        <v>#REF!</v>
      </c>
      <c r="P234" s="132" t="e">
        <f>P220/#REF!-1</f>
        <v>#REF!</v>
      </c>
      <c r="Q234" s="132" t="e">
        <f>Q220/#REF!-1</f>
        <v>#REF!</v>
      </c>
      <c r="R234" s="132" t="e">
        <f>R220/#REF!-1</f>
        <v>#REF!</v>
      </c>
      <c r="S234" s="132" t="e">
        <f>S220/#REF!-1</f>
        <v>#REF!</v>
      </c>
    </row>
    <row r="235" spans="1:21" hidden="1">
      <c r="A235" s="118" t="s">
        <v>188</v>
      </c>
      <c r="B235" s="132" t="e">
        <f>B220/#REF!-1</f>
        <v>#REF!</v>
      </c>
      <c r="C235" s="132" t="e">
        <f>C220/#REF!-1</f>
        <v>#REF!</v>
      </c>
      <c r="D235" s="132" t="e">
        <f>D220/#REF!-1</f>
        <v>#REF!</v>
      </c>
      <c r="E235" s="132" t="e">
        <f>E220/#REF!-1</f>
        <v>#REF!</v>
      </c>
      <c r="F235" s="132" t="e">
        <f>F220/#REF!-1</f>
        <v>#REF!</v>
      </c>
      <c r="G235" s="132" t="e">
        <f>G220/#REF!-1</f>
        <v>#REF!</v>
      </c>
      <c r="H235" s="132" t="e">
        <f>H220/#REF!-1</f>
        <v>#REF!</v>
      </c>
      <c r="I235" s="132" t="e">
        <f>I220/#REF!-1</f>
        <v>#REF!</v>
      </c>
      <c r="J235" s="132" t="e">
        <f>J220/#REF!-1</f>
        <v>#REF!</v>
      </c>
      <c r="K235" s="132" t="e">
        <f>K220/#REF!-1</f>
        <v>#REF!</v>
      </c>
      <c r="L235" s="132" t="e">
        <f>L220/#REF!-1</f>
        <v>#REF!</v>
      </c>
      <c r="M235" s="132" t="e">
        <f>M220/#REF!-1</f>
        <v>#REF!</v>
      </c>
      <c r="N235" s="132" t="e">
        <f>N220/#REF!-1</f>
        <v>#REF!</v>
      </c>
      <c r="O235" s="132" t="e">
        <f>O220/#REF!-1</f>
        <v>#REF!</v>
      </c>
      <c r="P235" s="132" t="e">
        <f>P220/#REF!-1</f>
        <v>#REF!</v>
      </c>
      <c r="Q235" s="132" t="e">
        <f>Q220/#REF!-1</f>
        <v>#REF!</v>
      </c>
      <c r="R235" s="132" t="e">
        <f>R220/#REF!-1</f>
        <v>#REF!</v>
      </c>
      <c r="S235" s="132" t="e">
        <f>S220/#REF!-1</f>
        <v>#REF!</v>
      </c>
    </row>
    <row r="236" spans="1:21" hidden="1">
      <c r="A236" s="118" t="s">
        <v>189</v>
      </c>
      <c r="B236" s="132" t="e">
        <f>B220/#REF!-1</f>
        <v>#REF!</v>
      </c>
      <c r="C236" s="132" t="e">
        <f>C220/#REF!-1</f>
        <v>#REF!</v>
      </c>
      <c r="D236" s="132" t="e">
        <f>D220/#REF!-1</f>
        <v>#REF!</v>
      </c>
      <c r="E236" s="132" t="e">
        <f>E220/#REF!-1</f>
        <v>#REF!</v>
      </c>
      <c r="F236" s="132" t="e">
        <f>F220/#REF!-1</f>
        <v>#REF!</v>
      </c>
      <c r="G236" s="132" t="e">
        <f>G220/#REF!-1</f>
        <v>#REF!</v>
      </c>
      <c r="H236" s="132" t="e">
        <f>H220/#REF!-1</f>
        <v>#REF!</v>
      </c>
      <c r="I236" s="132" t="e">
        <f>I220/#REF!-1</f>
        <v>#REF!</v>
      </c>
      <c r="J236" s="132" t="e">
        <f>J220/#REF!-1</f>
        <v>#REF!</v>
      </c>
      <c r="K236" s="132" t="e">
        <f>K220/#REF!-1</f>
        <v>#REF!</v>
      </c>
      <c r="L236" s="132" t="e">
        <f>L220/#REF!-1</f>
        <v>#REF!</v>
      </c>
      <c r="M236" s="132" t="e">
        <f>M220/#REF!-1</f>
        <v>#REF!</v>
      </c>
      <c r="N236" s="132" t="e">
        <f>N220/#REF!-1</f>
        <v>#REF!</v>
      </c>
      <c r="O236" s="132" t="e">
        <f>O220/#REF!-1</f>
        <v>#REF!</v>
      </c>
      <c r="P236" s="132" t="e">
        <f>P220/#REF!-1</f>
        <v>#REF!</v>
      </c>
      <c r="Q236" s="132" t="e">
        <f>Q220/#REF!-1</f>
        <v>#REF!</v>
      </c>
      <c r="R236" s="132" t="e">
        <f>R220/#REF!-1</f>
        <v>#REF!</v>
      </c>
      <c r="S236" s="132" t="e">
        <f>S220/#REF!-1</f>
        <v>#REF!</v>
      </c>
    </row>
    <row r="237" spans="1:21" hidden="1">
      <c r="F237" s="142"/>
    </row>
    <row r="238" spans="1:21" hidden="1">
      <c r="A238" s="134" t="s">
        <v>190</v>
      </c>
      <c r="B238" s="138">
        <f t="shared" ref="B238:S238" si="25">AVERAGE(B221:B223)</f>
        <v>965698.80156386644</v>
      </c>
      <c r="C238" s="138">
        <f t="shared" si="25"/>
        <v>264563.51333333337</v>
      </c>
      <c r="D238" s="140">
        <f t="shared" si="25"/>
        <v>162285.46333333335</v>
      </c>
      <c r="E238" s="143">
        <f t="shared" si="25"/>
        <v>8418.253333333334</v>
      </c>
      <c r="F238" s="140">
        <f t="shared" si="25"/>
        <v>102277.71666666666</v>
      </c>
      <c r="G238" s="143">
        <f t="shared" si="25"/>
        <v>37195.656666666669</v>
      </c>
      <c r="H238" s="143">
        <f t="shared" si="25"/>
        <v>65082.06</v>
      </c>
      <c r="I238" s="138">
        <f t="shared" si="25"/>
        <v>701135.62156386639</v>
      </c>
      <c r="J238" s="140">
        <f t="shared" si="25"/>
        <v>119636.24140208715</v>
      </c>
      <c r="K238" s="143">
        <f t="shared" si="25"/>
        <v>42546.026666666665</v>
      </c>
      <c r="L238" s="140">
        <f t="shared" si="25"/>
        <v>581498.71349511272</v>
      </c>
      <c r="M238" s="143">
        <f t="shared" si="25"/>
        <v>327228.84136962221</v>
      </c>
      <c r="N238" s="143">
        <f t="shared" si="25"/>
        <v>254269.87212549048</v>
      </c>
      <c r="O238" s="138">
        <f t="shared" si="25"/>
        <v>281922.30236366839</v>
      </c>
      <c r="P238" s="135">
        <f t="shared" si="25"/>
        <v>50964.489937194354</v>
      </c>
      <c r="Q238" s="138">
        <f t="shared" si="25"/>
        <v>683776.72472497774</v>
      </c>
      <c r="R238" s="135">
        <f t="shared" si="25"/>
        <v>364424.32661998196</v>
      </c>
      <c r="S238" s="135">
        <f t="shared" si="25"/>
        <v>319352.06477166252</v>
      </c>
    </row>
    <row r="239" spans="1:21" hidden="1">
      <c r="A239" s="136" t="s">
        <v>191</v>
      </c>
      <c r="B239" s="139">
        <f t="shared" ref="B239:S239" si="26">B220/B238-1</f>
        <v>0.2696537389968563</v>
      </c>
      <c r="C239" s="139">
        <f t="shared" si="26"/>
        <v>0.15612348107361851</v>
      </c>
      <c r="D239" s="141">
        <f t="shared" si="26"/>
        <v>0.15210399107630068</v>
      </c>
      <c r="E239" s="144">
        <f t="shared" si="26"/>
        <v>0.89618360882337877</v>
      </c>
      <c r="F239" s="141">
        <f t="shared" si="26"/>
        <v>0.16249525189830383</v>
      </c>
      <c r="G239" s="144">
        <f t="shared" si="26"/>
        <v>8.1824965764371926E-2</v>
      </c>
      <c r="H239" s="144">
        <f t="shared" si="26"/>
        <v>0.20859988144198272</v>
      </c>
      <c r="I239" s="139">
        <f t="shared" si="26"/>
        <v>0.31249358304999819</v>
      </c>
      <c r="J239" s="141">
        <f t="shared" si="26"/>
        <v>0.42341363804394816</v>
      </c>
      <c r="K239" s="144">
        <f t="shared" si="26"/>
        <v>0.13620560538648263</v>
      </c>
      <c r="L239" s="141">
        <f t="shared" si="26"/>
        <v>0.28967120499158328</v>
      </c>
      <c r="M239" s="144">
        <f t="shared" si="26"/>
        <v>0.3043815643949872</v>
      </c>
      <c r="N239" s="144">
        <f t="shared" si="26"/>
        <v>0.2707399260969654</v>
      </c>
      <c r="O239" s="139">
        <f t="shared" si="26"/>
        <v>0.26723776239310992</v>
      </c>
      <c r="P239" s="137">
        <f t="shared" si="26"/>
        <v>0.26169393729674106</v>
      </c>
      <c r="Q239" s="139">
        <f t="shared" si="26"/>
        <v>0.27065089395044106</v>
      </c>
      <c r="R239" s="137">
        <f t="shared" si="26"/>
        <v>0.28166926273262871</v>
      </c>
      <c r="S239" s="137">
        <f t="shared" si="26"/>
        <v>0.25807562509638515</v>
      </c>
    </row>
    <row r="240" spans="1:21" hidden="1"/>
    <row r="241" spans="2:17" hidden="1"/>
    <row r="242" spans="2:17" hidden="1"/>
    <row r="243" spans="2:17" hidden="1"/>
    <row r="245" spans="2:17">
      <c r="D245" s="145"/>
      <c r="E245" s="145"/>
      <c r="F245" s="145"/>
      <c r="G245" s="145"/>
      <c r="H245" s="145"/>
    </row>
    <row r="246" spans="2:17">
      <c r="B246" s="417"/>
      <c r="C246" s="417"/>
      <c r="D246" s="417"/>
      <c r="E246" s="417"/>
      <c r="F246" s="417"/>
      <c r="G246" s="417"/>
      <c r="H246" s="417"/>
    </row>
    <row r="247" spans="2:17"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</row>
    <row r="248" spans="2:17">
      <c r="B248" s="41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</row>
    <row r="249" spans="2:17">
      <c r="B249" s="417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</row>
    <row r="250" spans="2:17">
      <c r="B250" s="417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</row>
    <row r="251" spans="2:17">
      <c r="B251" s="417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</row>
    <row r="252" spans="2:17">
      <c r="B252" s="41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</row>
    <row r="253" spans="2:17">
      <c r="B253" s="41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</row>
    <row r="254" spans="2:17">
      <c r="B254" s="417"/>
    </row>
    <row r="255" spans="2:17">
      <c r="B255" s="41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4" spans="6:13">
      <c r="F264" s="146"/>
      <c r="G264" s="146"/>
      <c r="H264" s="147"/>
      <c r="I264" s="146"/>
      <c r="J264" s="147"/>
      <c r="K264" s="146"/>
      <c r="L264" s="146"/>
      <c r="M264" s="147"/>
    </row>
    <row r="265" spans="6:13">
      <c r="F265" s="146"/>
      <c r="G265" s="146"/>
      <c r="H265" s="147"/>
      <c r="I265" s="146"/>
      <c r="J265" s="147"/>
      <c r="K265" s="146"/>
      <c r="L265" s="146"/>
      <c r="M265" s="147"/>
    </row>
    <row r="266" spans="6:13">
      <c r="F266" s="146"/>
      <c r="G266" s="146"/>
      <c r="H266" s="147"/>
      <c r="I266" s="146"/>
      <c r="J266" s="147"/>
      <c r="K266" s="146"/>
      <c r="L266" s="146"/>
      <c r="M266" s="147"/>
    </row>
    <row r="267" spans="6:13">
      <c r="F267" s="146"/>
      <c r="G267" s="146"/>
      <c r="H267" s="147"/>
      <c r="I267" s="146"/>
      <c r="J267" s="147"/>
      <c r="K267" s="146"/>
      <c r="L267" s="146"/>
      <c r="M267" s="147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  <c r="J278" s="147"/>
    </row>
    <row r="279" spans="6:10">
      <c r="F279" s="146"/>
      <c r="G279" s="146"/>
      <c r="H279" s="147"/>
      <c r="I279" s="146"/>
      <c r="J279" s="147"/>
    </row>
    <row r="280" spans="6:10">
      <c r="F280" s="146"/>
      <c r="G280" s="146"/>
      <c r="H280" s="147"/>
      <c r="I280" s="146"/>
      <c r="J280" s="147"/>
    </row>
    <row r="281" spans="6:10">
      <c r="F281" s="146"/>
      <c r="G281" s="146"/>
      <c r="H281" s="147"/>
      <c r="I281" s="146"/>
      <c r="J281" s="147"/>
    </row>
  </sheetData>
  <mergeCells count="3">
    <mergeCell ref="U3:U5"/>
    <mergeCell ref="A1:U1"/>
    <mergeCell ref="A216:S216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22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6">
        <v>16039.553980231523</v>
      </c>
      <c r="C4" s="366">
        <v>4725.7820000000002</v>
      </c>
      <c r="D4" s="366">
        <v>2762.0648999999999</v>
      </c>
      <c r="E4" s="366">
        <v>1963.7070999999999</v>
      </c>
      <c r="F4" s="366">
        <v>11313.795002255798</v>
      </c>
      <c r="G4" s="366">
        <v>1454.4343403945575</v>
      </c>
      <c r="H4" s="366">
        <v>9859.3506618612391</v>
      </c>
      <c r="I4" s="366">
        <v>6008.8193348512705</v>
      </c>
      <c r="J4" s="366">
        <v>3850.5213270099694</v>
      </c>
      <c r="K4" s="366">
        <v>4216.4953533304852</v>
      </c>
      <c r="L4" s="366">
        <v>11823.057263407874</v>
      </c>
      <c r="M4" s="366">
        <v>6877.4566215485183</v>
      </c>
      <c r="N4" s="366">
        <v>4945.5806418593565</v>
      </c>
    </row>
    <row r="5" spans="1:14">
      <c r="A5" t="s">
        <v>217</v>
      </c>
      <c r="B5" s="366">
        <v>16487.571454288536</v>
      </c>
      <c r="C5" s="366">
        <v>4741.0565311692008</v>
      </c>
      <c r="D5" s="366">
        <v>2725.1309569891996</v>
      </c>
      <c r="E5" s="366">
        <v>2015.92557418</v>
      </c>
      <c r="F5" s="366">
        <v>11746.514923119335</v>
      </c>
      <c r="G5" s="366">
        <v>1094.455697807932</v>
      </c>
      <c r="H5" s="366">
        <v>10652.059225311401</v>
      </c>
      <c r="I5" s="366">
        <v>6696.3368816707653</v>
      </c>
      <c r="J5" s="366">
        <v>3955.7223436406366</v>
      </c>
      <c r="K5" s="366">
        <v>3819.5866547971323</v>
      </c>
      <c r="L5" s="366">
        <v>12667.984799491405</v>
      </c>
      <c r="M5" s="366">
        <v>7594.7204816707645</v>
      </c>
      <c r="N5" s="366">
        <v>5073.2643178206363</v>
      </c>
    </row>
    <row r="6" spans="1:14">
      <c r="A6" t="s">
        <v>218</v>
      </c>
      <c r="B6" s="366">
        <v>15798.360176477063</v>
      </c>
      <c r="C6" s="366">
        <v>4473.2893999999997</v>
      </c>
      <c r="D6" s="366">
        <v>3066.1876000000002</v>
      </c>
      <c r="E6" s="366">
        <v>1407.1117999999999</v>
      </c>
      <c r="F6" s="366">
        <v>11325.072631197103</v>
      </c>
      <c r="G6" s="366">
        <v>1482.8522433369515</v>
      </c>
      <c r="H6" s="366">
        <v>9842.210387860152</v>
      </c>
      <c r="I6" s="366">
        <v>6252.1513161499661</v>
      </c>
      <c r="J6" s="366">
        <v>3590.0690717101884</v>
      </c>
      <c r="K6" s="366">
        <v>4549.0398433369519</v>
      </c>
      <c r="L6" s="366">
        <v>11249.312187860152</v>
      </c>
      <c r="M6" s="366">
        <v>6768.2937479747716</v>
      </c>
      <c r="N6" s="366">
        <v>4481.0336968870242</v>
      </c>
    </row>
    <row r="7" spans="1:14">
      <c r="A7" t="s">
        <v>219</v>
      </c>
      <c r="B7" s="367">
        <f>(B4-B5)/B5*100</f>
        <v>-2.7173042148695599</v>
      </c>
      <c r="C7" s="367">
        <f t="shared" ref="C7:N7" si="0">(C4-C5)/C5*100</f>
        <v>-0.32217568106984201</v>
      </c>
      <c r="D7" s="367">
        <f t="shared" si="0"/>
        <v>1.3553089225336128</v>
      </c>
      <c r="E7" s="367">
        <f t="shared" si="0"/>
        <v>-2.5902977197578636</v>
      </c>
      <c r="F7" s="367">
        <f t="shared" si="0"/>
        <v>-3.6838153588164593</v>
      </c>
      <c r="G7" s="367">
        <f t="shared" si="0"/>
        <v>32.891111381449342</v>
      </c>
      <c r="H7" s="367">
        <f t="shared" si="0"/>
        <v>-7.4418339842359256</v>
      </c>
      <c r="I7" s="367">
        <f t="shared" si="0"/>
        <v>-10.267069279345399</v>
      </c>
      <c r="J7" s="367">
        <f t="shared" si="0"/>
        <v>-2.6594641254281215</v>
      </c>
      <c r="K7" s="367">
        <f t="shared" si="0"/>
        <v>10.391404473959597</v>
      </c>
      <c r="L7" s="367">
        <f t="shared" si="0"/>
        <v>-6.6697864692532081</v>
      </c>
      <c r="M7" s="367">
        <f t="shared" si="0"/>
        <v>-9.4442430350570987</v>
      </c>
      <c r="N7" s="367">
        <f t="shared" si="0"/>
        <v>-2.5167952616379714</v>
      </c>
    </row>
    <row r="8" spans="1:14">
      <c r="A8" t="s">
        <v>220</v>
      </c>
      <c r="B8" s="367">
        <f>(B4-B6)/B6*100</f>
        <v>1.5267015124366234</v>
      </c>
      <c r="C8" s="367">
        <f t="shared" ref="C8:N8" si="1">(C4-C6)/C6*100</f>
        <v>5.6444503679998999</v>
      </c>
      <c r="D8" s="367">
        <f t="shared" si="1"/>
        <v>-9.9185940221009421</v>
      </c>
      <c r="E8" s="367">
        <f t="shared" si="1"/>
        <v>39.555868979280824</v>
      </c>
      <c r="F8" s="367">
        <f t="shared" si="1"/>
        <v>-9.9581073857651053E-2</v>
      </c>
      <c r="G8" s="367">
        <f t="shared" si="1"/>
        <v>-1.9164352395922795</v>
      </c>
      <c r="H8" s="367">
        <f t="shared" si="1"/>
        <v>0.17415065646461683</v>
      </c>
      <c r="I8" s="367">
        <f t="shared" si="1"/>
        <v>-3.8919720428093836</v>
      </c>
      <c r="J8" s="367">
        <f t="shared" si="1"/>
        <v>7.2547978909974082</v>
      </c>
      <c r="K8" s="367">
        <f t="shared" si="1"/>
        <v>-7.3102127362887295</v>
      </c>
      <c r="L8" s="367">
        <f t="shared" si="1"/>
        <v>5.1002680516492989</v>
      </c>
      <c r="M8" s="367">
        <f t="shared" si="1"/>
        <v>1.6128566170227288</v>
      </c>
      <c r="N8" s="36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9"/>
  <sheetViews>
    <sheetView workbookViewId="0">
      <pane ySplit="175" topLeftCell="A207" activePane="bottomLeft" state="frozen"/>
      <selection pane="bottomLeft" activeCell="B219" sqref="B21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78" t="s">
        <v>234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T2" s="122"/>
      <c r="U2" s="117" t="s">
        <v>168</v>
      </c>
    </row>
    <row r="3" spans="1:21">
      <c r="A3" s="369" t="s">
        <v>236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T3" s="122"/>
      <c r="U3" s="475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T4" s="122"/>
      <c r="U4" s="476"/>
    </row>
    <row r="5" spans="1:21" ht="19.5" customHeight="1" thickBot="1">
      <c r="A5" s="200"/>
      <c r="B5" s="9"/>
      <c r="C5" s="309"/>
      <c r="D5" s="310"/>
      <c r="E5" s="311" t="s">
        <v>237</v>
      </c>
      <c r="F5" s="312"/>
      <c r="G5" s="313" t="s">
        <v>5</v>
      </c>
      <c r="H5" s="314" t="s">
        <v>6</v>
      </c>
      <c r="I5" s="321"/>
      <c r="J5" s="322"/>
      <c r="K5" s="323" t="s">
        <v>237</v>
      </c>
      <c r="L5" s="324"/>
      <c r="M5" s="325" t="s">
        <v>5</v>
      </c>
      <c r="N5" s="326" t="s">
        <v>6</v>
      </c>
      <c r="O5" s="331"/>
      <c r="P5" s="332" t="s">
        <v>237</v>
      </c>
      <c r="Q5" s="333"/>
      <c r="R5" s="334" t="s">
        <v>5</v>
      </c>
      <c r="S5" s="335" t="s">
        <v>6</v>
      </c>
      <c r="T5" s="122"/>
      <c r="U5" s="477"/>
    </row>
    <row r="6" spans="1:21" ht="17.25" hidden="1" thickTop="1">
      <c r="A6" s="201" t="s">
        <v>238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240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241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242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243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244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245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246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247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248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249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250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251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252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253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254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255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256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257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258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259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260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261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262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263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264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265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266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267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268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269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270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271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272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273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274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275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276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277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278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8">
        <v>222009.90099150129</v>
      </c>
      <c r="C174" s="399">
        <v>86333.41</v>
      </c>
      <c r="D174" s="400">
        <v>48557.59</v>
      </c>
      <c r="E174" s="399">
        <v>2691.28</v>
      </c>
      <c r="F174" s="399">
        <v>37775.82</v>
      </c>
      <c r="G174" s="399">
        <v>20869.509999999998</v>
      </c>
      <c r="H174" s="399">
        <v>16906.310000000001</v>
      </c>
      <c r="I174" s="399">
        <v>135676.49099150128</v>
      </c>
      <c r="J174" s="399">
        <v>9380.3349945277114</v>
      </c>
      <c r="K174" s="399">
        <v>5183.4799999999996</v>
      </c>
      <c r="L174" s="399">
        <v>126296.15599697357</v>
      </c>
      <c r="M174" s="399">
        <v>64733.935477132967</v>
      </c>
      <c r="N174" s="399">
        <v>61562.220519840615</v>
      </c>
      <c r="O174" s="401">
        <v>57937.924994527719</v>
      </c>
      <c r="P174" s="401">
        <v>7874.76</v>
      </c>
      <c r="Q174" s="401">
        <v>164071.97599697358</v>
      </c>
      <c r="R174" s="401">
        <v>85603.445477132962</v>
      </c>
      <c r="S174" s="402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9">
        <v>2017.3</v>
      </c>
      <c r="B178" s="420">
        <v>104599</v>
      </c>
      <c r="C178" s="420">
        <v>30221</v>
      </c>
      <c r="D178" s="420">
        <v>20586</v>
      </c>
      <c r="E178" s="420">
        <v>575</v>
      </c>
      <c r="F178" s="420">
        <v>9635</v>
      </c>
      <c r="G178" s="420">
        <v>3521</v>
      </c>
      <c r="H178" s="420">
        <v>6115</v>
      </c>
      <c r="I178" s="420">
        <v>74377</v>
      </c>
      <c r="J178" s="420">
        <v>12865</v>
      </c>
      <c r="K178" s="420">
        <v>2627</v>
      </c>
      <c r="L178" s="420">
        <v>61512</v>
      </c>
      <c r="M178" s="420">
        <v>34562</v>
      </c>
      <c r="N178" s="420">
        <v>26950</v>
      </c>
      <c r="O178" s="420">
        <v>33451</v>
      </c>
      <c r="P178" s="420">
        <v>3202</v>
      </c>
      <c r="Q178" s="420">
        <v>71148</v>
      </c>
      <c r="R178" s="420">
        <v>38083</v>
      </c>
      <c r="S178" s="421">
        <v>33065</v>
      </c>
      <c r="T178" s="172">
        <v>32261.136029994068</v>
      </c>
      <c r="U178" s="170"/>
      <c r="Y178" s="164"/>
    </row>
    <row r="179" spans="1:25" s="150" customFormat="1" ht="18" customHeight="1">
      <c r="A179" s="442" t="s">
        <v>279</v>
      </c>
      <c r="B179" s="443">
        <f>SUM(B176:B178)</f>
        <v>340638.39802315237</v>
      </c>
      <c r="C179" s="443">
        <f t="shared" ref="C179:S179" si="9">SUM(C176:C178)</f>
        <v>99456.2</v>
      </c>
      <c r="D179" s="443">
        <f t="shared" si="9"/>
        <v>54508.490000000005</v>
      </c>
      <c r="E179" s="443">
        <f t="shared" si="9"/>
        <v>4405.25</v>
      </c>
      <c r="F179" s="443">
        <f t="shared" si="9"/>
        <v>44947.71</v>
      </c>
      <c r="G179" s="443">
        <f t="shared" si="9"/>
        <v>21700.9</v>
      </c>
      <c r="H179" s="443">
        <f t="shared" si="9"/>
        <v>23247.81</v>
      </c>
      <c r="I179" s="443">
        <f t="shared" si="9"/>
        <v>241181.19802315236</v>
      </c>
      <c r="J179" s="443">
        <f t="shared" si="9"/>
        <v>57065.270907604157</v>
      </c>
      <c r="K179" s="443">
        <f t="shared" si="9"/>
        <v>8034.9</v>
      </c>
      <c r="L179" s="443">
        <f t="shared" si="9"/>
        <v>184115.9271155482</v>
      </c>
      <c r="M179" s="443">
        <f t="shared" si="9"/>
        <v>112602.1304445453</v>
      </c>
      <c r="N179" s="443">
        <f t="shared" si="9"/>
        <v>71513.7966710029</v>
      </c>
      <c r="O179" s="443">
        <f t="shared" si="9"/>
        <v>111573.76090760416</v>
      </c>
      <c r="P179" s="443">
        <f t="shared" si="9"/>
        <v>12440.15</v>
      </c>
      <c r="Q179" s="443">
        <f t="shared" si="9"/>
        <v>229064.63711554819</v>
      </c>
      <c r="R179" s="443">
        <f t="shared" si="9"/>
        <v>134303.03044454529</v>
      </c>
      <c r="S179" s="443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5" customFormat="1" ht="19.5" customHeight="1">
      <c r="A182" s="283">
        <v>2017.6</v>
      </c>
      <c r="B182" s="398">
        <v>144907</v>
      </c>
      <c r="C182" s="398">
        <v>53924</v>
      </c>
      <c r="D182" s="398">
        <v>36613</v>
      </c>
      <c r="E182" s="398">
        <v>765</v>
      </c>
      <c r="F182" s="398">
        <v>17311</v>
      </c>
      <c r="G182" s="398">
        <v>6740</v>
      </c>
      <c r="H182" s="398">
        <v>10571</v>
      </c>
      <c r="I182" s="398">
        <v>90984</v>
      </c>
      <c r="J182" s="398">
        <v>3814</v>
      </c>
      <c r="K182" s="398">
        <v>1935</v>
      </c>
      <c r="L182" s="398">
        <v>87170</v>
      </c>
      <c r="M182" s="398">
        <v>54651</v>
      </c>
      <c r="N182" s="398">
        <v>32520</v>
      </c>
      <c r="O182" s="398">
        <v>40426</v>
      </c>
      <c r="P182" s="398">
        <v>2700</v>
      </c>
      <c r="Q182" s="398">
        <v>104481</v>
      </c>
      <c r="R182" s="398">
        <v>61390</v>
      </c>
      <c r="S182" s="444">
        <v>43091</v>
      </c>
      <c r="T182" s="363"/>
      <c r="U182" s="166"/>
      <c r="Y182" s="446"/>
    </row>
    <row r="183" spans="1:25" s="447" customFormat="1" ht="19.5" customHeight="1">
      <c r="A183" s="442" t="s">
        <v>280</v>
      </c>
      <c r="B183" s="443">
        <f>SUM(B180:B182)</f>
        <v>441234</v>
      </c>
      <c r="C183" s="443">
        <f t="shared" ref="C183:S183" si="10">SUM(C180:C182)</f>
        <v>119913</v>
      </c>
      <c r="D183" s="443">
        <f t="shared" si="10"/>
        <v>82633</v>
      </c>
      <c r="E183" s="443">
        <f t="shared" si="10"/>
        <v>1492</v>
      </c>
      <c r="F183" s="443">
        <f t="shared" si="10"/>
        <v>37279</v>
      </c>
      <c r="G183" s="443">
        <f t="shared" si="10"/>
        <v>9821</v>
      </c>
      <c r="H183" s="443">
        <f t="shared" si="10"/>
        <v>27458</v>
      </c>
      <c r="I183" s="443">
        <f t="shared" si="10"/>
        <v>321323</v>
      </c>
      <c r="J183" s="443">
        <f t="shared" si="10"/>
        <v>37881</v>
      </c>
      <c r="K183" s="443">
        <f t="shared" si="10"/>
        <v>18437</v>
      </c>
      <c r="L183" s="443">
        <f t="shared" si="10"/>
        <v>283442</v>
      </c>
      <c r="M183" s="443">
        <f t="shared" si="10"/>
        <v>167102</v>
      </c>
      <c r="N183" s="443">
        <f t="shared" si="10"/>
        <v>116340</v>
      </c>
      <c r="O183" s="443">
        <f t="shared" si="10"/>
        <v>120514.0789308355</v>
      </c>
      <c r="P183" s="443">
        <f t="shared" si="10"/>
        <v>19929.330000000002</v>
      </c>
      <c r="Q183" s="443">
        <f t="shared" si="10"/>
        <v>320720.63444291305</v>
      </c>
      <c r="R183" s="443">
        <f t="shared" si="10"/>
        <v>176922.814848323</v>
      </c>
      <c r="S183" s="443">
        <f t="shared" si="10"/>
        <v>143797.81959459005</v>
      </c>
      <c r="T183" s="149"/>
      <c r="U183" s="148"/>
      <c r="Y183" s="448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42" t="s">
        <v>292</v>
      </c>
      <c r="B187" s="396">
        <f>SUM(B184:B186)</f>
        <v>373249</v>
      </c>
      <c r="C187" s="396">
        <f t="shared" ref="C187:S187" si="11">SUM(C184:C186)</f>
        <v>96613</v>
      </c>
      <c r="D187" s="396">
        <f t="shared" si="11"/>
        <v>59306</v>
      </c>
      <c r="E187" s="396">
        <f t="shared" si="11"/>
        <v>3293</v>
      </c>
      <c r="F187" s="396">
        <f t="shared" si="11"/>
        <v>37307</v>
      </c>
      <c r="G187" s="396">
        <f t="shared" si="11"/>
        <v>17020</v>
      </c>
      <c r="H187" s="396">
        <f t="shared" si="11"/>
        <v>20287</v>
      </c>
      <c r="I187" s="396">
        <f t="shared" si="11"/>
        <v>276636</v>
      </c>
      <c r="J187" s="396">
        <f t="shared" si="11"/>
        <v>18465</v>
      </c>
      <c r="K187" s="396">
        <f t="shared" si="11"/>
        <v>11522</v>
      </c>
      <c r="L187" s="396">
        <f t="shared" si="11"/>
        <v>258170</v>
      </c>
      <c r="M187" s="396">
        <f t="shared" si="11"/>
        <v>165363</v>
      </c>
      <c r="N187" s="396">
        <f t="shared" si="11"/>
        <v>92807</v>
      </c>
      <c r="O187" s="396">
        <f t="shared" si="11"/>
        <v>77770.713953908213</v>
      </c>
      <c r="P187" s="396">
        <f t="shared" si="11"/>
        <v>14814.29981158306</v>
      </c>
      <c r="Q187" s="396">
        <f t="shared" si="11"/>
        <v>295477.24924668216</v>
      </c>
      <c r="R187" s="396">
        <f t="shared" si="11"/>
        <v>182382.67090275607</v>
      </c>
      <c r="S187" s="396">
        <f t="shared" si="11"/>
        <v>113094.57834392611</v>
      </c>
      <c r="T187" s="149"/>
      <c r="U187" s="148"/>
      <c r="Y187" s="151"/>
    </row>
    <row r="188" spans="1:25" s="157" customFormat="1" ht="18" customHeight="1">
      <c r="A188" s="379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4" customFormat="1" ht="18" customHeight="1">
      <c r="A189" s="389" t="s">
        <v>204</v>
      </c>
      <c r="B189" s="390">
        <v>131559</v>
      </c>
      <c r="C189" s="390">
        <v>35993</v>
      </c>
      <c r="D189" s="390">
        <v>22922</v>
      </c>
      <c r="E189" s="390">
        <v>358</v>
      </c>
      <c r="F189" s="390">
        <v>13071</v>
      </c>
      <c r="G189" s="390">
        <v>2270</v>
      </c>
      <c r="H189" s="390">
        <v>10801</v>
      </c>
      <c r="I189" s="390">
        <v>95566</v>
      </c>
      <c r="J189" s="390">
        <v>9197</v>
      </c>
      <c r="K189" s="390">
        <v>5015</v>
      </c>
      <c r="L189" s="390">
        <v>86369</v>
      </c>
      <c r="M189" s="390">
        <v>52669</v>
      </c>
      <c r="N189" s="390">
        <v>33699</v>
      </c>
      <c r="O189" s="390">
        <v>32119</v>
      </c>
      <c r="P189" s="390">
        <v>5374</v>
      </c>
      <c r="Q189" s="390">
        <v>99440</v>
      </c>
      <c r="R189" s="390">
        <v>54939</v>
      </c>
      <c r="S189" s="391">
        <v>44501</v>
      </c>
      <c r="T189" s="392"/>
      <c r="U189" s="393"/>
      <c r="Y189" s="395"/>
    </row>
    <row r="190" spans="1:25" s="394" customFormat="1" ht="18" customHeight="1">
      <c r="A190" s="379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2"/>
      <c r="U190" s="393"/>
      <c r="Y190" s="395"/>
    </row>
    <row r="191" spans="1:25" s="157" customFormat="1" ht="18" customHeight="1">
      <c r="A191" s="296" t="s">
        <v>206</v>
      </c>
      <c r="B191" s="181">
        <f t="shared" ref="B191:S191" si="12">SUM(B176:B190)</f>
        <v>2760403.7960463045</v>
      </c>
      <c r="C191" s="181">
        <f t="shared" si="12"/>
        <v>788019.4</v>
      </c>
      <c r="D191" s="181">
        <f t="shared" si="12"/>
        <v>471742.98</v>
      </c>
      <c r="E191" s="181">
        <f t="shared" si="12"/>
        <v>20465.5</v>
      </c>
      <c r="F191" s="181">
        <f t="shared" si="12"/>
        <v>316274.42</v>
      </c>
      <c r="G191" s="181">
        <f t="shared" si="12"/>
        <v>135591.79999999999</v>
      </c>
      <c r="H191" s="181">
        <f t="shared" si="12"/>
        <v>180684.62</v>
      </c>
      <c r="I191" s="181">
        <f t="shared" si="12"/>
        <v>1972386.3960463046</v>
      </c>
      <c r="J191" s="181">
        <f t="shared" si="12"/>
        <v>259233.54181520833</v>
      </c>
      <c r="K191" s="181">
        <f t="shared" si="12"/>
        <v>95792.8</v>
      </c>
      <c r="L191" s="181">
        <f t="shared" si="12"/>
        <v>1713150.8542310963</v>
      </c>
      <c r="M191" s="181">
        <f t="shared" si="12"/>
        <v>1042761.2608890906</v>
      </c>
      <c r="N191" s="181">
        <f t="shared" si="12"/>
        <v>670387.59334200574</v>
      </c>
      <c r="O191" s="181">
        <f t="shared" si="12"/>
        <v>730976.10758469568</v>
      </c>
      <c r="P191" s="181">
        <f t="shared" si="12"/>
        <v>116258.5596231661</v>
      </c>
      <c r="Q191" s="181">
        <f t="shared" si="12"/>
        <v>2029427.041610287</v>
      </c>
      <c r="R191" s="181">
        <f t="shared" si="12"/>
        <v>1178351.0323912487</v>
      </c>
      <c r="S191" s="297">
        <f t="shared" si="12"/>
        <v>851074.00921903807</v>
      </c>
      <c r="T191" s="173"/>
      <c r="U191" s="166"/>
      <c r="Y191" s="164"/>
    </row>
    <row r="192" spans="1:25" s="157" customFormat="1" ht="18" customHeight="1">
      <c r="A192" s="298" t="s">
        <v>207</v>
      </c>
      <c r="B192" s="160">
        <v>125445</v>
      </c>
      <c r="C192" s="160">
        <v>19455</v>
      </c>
      <c r="D192" s="160">
        <v>11863</v>
      </c>
      <c r="E192" s="160">
        <v>1400</v>
      </c>
      <c r="F192" s="160">
        <v>7592</v>
      </c>
      <c r="G192" s="160">
        <v>1850</v>
      </c>
      <c r="H192" s="160">
        <v>5741</v>
      </c>
      <c r="I192" s="160">
        <v>105990</v>
      </c>
      <c r="J192" s="160">
        <v>50155</v>
      </c>
      <c r="K192" s="160">
        <v>3991</v>
      </c>
      <c r="L192" s="160">
        <v>55835</v>
      </c>
      <c r="M192" s="160">
        <v>30761</v>
      </c>
      <c r="N192" s="160">
        <v>25074</v>
      </c>
      <c r="O192" s="160">
        <v>62018</v>
      </c>
      <c r="P192" s="160">
        <v>5391</v>
      </c>
      <c r="Q192" s="160">
        <v>63427</v>
      </c>
      <c r="R192" s="160">
        <v>32612</v>
      </c>
      <c r="S192" s="290">
        <v>30815</v>
      </c>
      <c r="T192" s="179"/>
      <c r="U192" s="170"/>
      <c r="Y192" s="164"/>
    </row>
    <row r="193" spans="1:25" s="157" customFormat="1" ht="18" customHeight="1">
      <c r="A193" s="298" t="s">
        <v>208</v>
      </c>
      <c r="B193" s="160">
        <v>95013</v>
      </c>
      <c r="C193" s="160">
        <v>30865</v>
      </c>
      <c r="D193" s="160">
        <v>24359</v>
      </c>
      <c r="E193" s="160">
        <v>89</v>
      </c>
      <c r="F193" s="160">
        <v>6506</v>
      </c>
      <c r="G193" s="160">
        <v>874</v>
      </c>
      <c r="H193" s="160">
        <v>5632</v>
      </c>
      <c r="I193" s="160">
        <v>64149</v>
      </c>
      <c r="J193" s="160">
        <v>9151</v>
      </c>
      <c r="K193" s="160">
        <v>4882</v>
      </c>
      <c r="L193" s="160">
        <v>54998</v>
      </c>
      <c r="M193" s="160">
        <v>23192</v>
      </c>
      <c r="N193" s="160">
        <v>31806</v>
      </c>
      <c r="O193" s="160">
        <v>33510</v>
      </c>
      <c r="P193" s="160">
        <v>4971</v>
      </c>
      <c r="Q193" s="160">
        <v>61503</v>
      </c>
      <c r="R193" s="160">
        <v>24065</v>
      </c>
      <c r="S193" s="290">
        <v>37438</v>
      </c>
      <c r="T193" s="179"/>
      <c r="U193" s="170"/>
      <c r="Y193" s="164"/>
    </row>
    <row r="194" spans="1:25" s="356" customFormat="1" ht="18" customHeight="1">
      <c r="A194" s="355" t="s">
        <v>209</v>
      </c>
      <c r="B194" s="352">
        <v>117597.29229790138</v>
      </c>
      <c r="C194" s="352">
        <v>23176.34</v>
      </c>
      <c r="D194" s="352">
        <v>14099.3</v>
      </c>
      <c r="E194" s="352">
        <v>146.86000000000001</v>
      </c>
      <c r="F194" s="352">
        <v>9077.0400000000009</v>
      </c>
      <c r="G194" s="352">
        <v>1582</v>
      </c>
      <c r="H194" s="352">
        <v>7495.04</v>
      </c>
      <c r="I194" s="352">
        <v>94420.952297901385</v>
      </c>
      <c r="J194" s="352">
        <v>9265.2182277916218</v>
      </c>
      <c r="K194" s="352">
        <v>4908.4399999999996</v>
      </c>
      <c r="L194" s="352">
        <v>85155.734070109756</v>
      </c>
      <c r="M194" s="352">
        <v>53682.453758850461</v>
      </c>
      <c r="N194" s="352">
        <v>31473.280311259292</v>
      </c>
      <c r="O194" s="352">
        <v>23364.518227791617</v>
      </c>
      <c r="P194" s="352">
        <v>5055.3</v>
      </c>
      <c r="Q194" s="352">
        <v>94232.774070109765</v>
      </c>
      <c r="R194" s="352">
        <v>55264.453758850461</v>
      </c>
      <c r="S194" s="353">
        <v>38968.320311259289</v>
      </c>
      <c r="T194" s="418"/>
      <c r="U194" s="166"/>
      <c r="Y194" s="357"/>
    </row>
    <row r="195" spans="1:25" s="150" customFormat="1" ht="18" customHeight="1">
      <c r="A195" s="442" t="s">
        <v>281</v>
      </c>
      <c r="B195" s="396">
        <f>SUM(B192:B194)</f>
        <v>338055.29229790135</v>
      </c>
      <c r="C195" s="396">
        <f t="shared" ref="C195:S195" si="13">SUM(C192:C194)</f>
        <v>73496.34</v>
      </c>
      <c r="D195" s="396">
        <f t="shared" si="13"/>
        <v>50321.3</v>
      </c>
      <c r="E195" s="396">
        <f t="shared" si="13"/>
        <v>1635.8600000000001</v>
      </c>
      <c r="F195" s="396">
        <f t="shared" si="13"/>
        <v>23175.040000000001</v>
      </c>
      <c r="G195" s="396">
        <f t="shared" si="13"/>
        <v>4306</v>
      </c>
      <c r="H195" s="396">
        <f t="shared" si="13"/>
        <v>18868.04</v>
      </c>
      <c r="I195" s="396">
        <f t="shared" si="13"/>
        <v>264559.95229790139</v>
      </c>
      <c r="J195" s="396">
        <f t="shared" si="13"/>
        <v>68571.218227791629</v>
      </c>
      <c r="K195" s="396">
        <f t="shared" si="13"/>
        <v>13781.439999999999</v>
      </c>
      <c r="L195" s="396">
        <f t="shared" si="13"/>
        <v>195988.73407010976</v>
      </c>
      <c r="M195" s="396">
        <f t="shared" si="13"/>
        <v>107635.45375885046</v>
      </c>
      <c r="N195" s="396">
        <f t="shared" si="13"/>
        <v>88353.280311259296</v>
      </c>
      <c r="O195" s="396">
        <f t="shared" si="13"/>
        <v>118892.51822779162</v>
      </c>
      <c r="P195" s="396">
        <f t="shared" si="13"/>
        <v>15417.3</v>
      </c>
      <c r="Q195" s="396">
        <f t="shared" si="13"/>
        <v>219162.77407010976</v>
      </c>
      <c r="R195" s="396">
        <f t="shared" si="13"/>
        <v>111941.45375885046</v>
      </c>
      <c r="S195" s="396">
        <f t="shared" si="13"/>
        <v>107221.32031125929</v>
      </c>
      <c r="T195" s="173"/>
      <c r="U195" s="148"/>
      <c r="Y195" s="151"/>
    </row>
    <row r="196" spans="1:25" s="157" customFormat="1" ht="18" customHeight="1">
      <c r="A196" s="298" t="s">
        <v>210</v>
      </c>
      <c r="B196" s="160">
        <v>108491</v>
      </c>
      <c r="C196" s="160">
        <v>26178</v>
      </c>
      <c r="D196" s="160">
        <v>15244</v>
      </c>
      <c r="E196" s="160">
        <v>269</v>
      </c>
      <c r="F196" s="160">
        <v>10934</v>
      </c>
      <c r="G196" s="160">
        <v>4435</v>
      </c>
      <c r="H196" s="160">
        <v>6500</v>
      </c>
      <c r="I196" s="160">
        <v>82313</v>
      </c>
      <c r="J196" s="160">
        <v>2132</v>
      </c>
      <c r="K196" s="160">
        <v>514</v>
      </c>
      <c r="L196" s="160">
        <v>80181</v>
      </c>
      <c r="M196" s="160">
        <v>39898</v>
      </c>
      <c r="N196" s="160">
        <v>40283</v>
      </c>
      <c r="O196" s="160">
        <v>17376</v>
      </c>
      <c r="P196" s="160">
        <v>783</v>
      </c>
      <c r="Q196" s="160">
        <v>91115</v>
      </c>
      <c r="R196" s="160">
        <v>44333</v>
      </c>
      <c r="S196" s="290">
        <v>46782</v>
      </c>
      <c r="T196" s="179"/>
      <c r="U196" s="170"/>
      <c r="Y196" s="164"/>
    </row>
    <row r="197" spans="1:25" s="356" customFormat="1" ht="18" customHeight="1">
      <c r="A197" s="355" t="s">
        <v>211</v>
      </c>
      <c r="B197" s="352">
        <v>142152</v>
      </c>
      <c r="C197" s="352">
        <v>37806</v>
      </c>
      <c r="D197" s="352">
        <v>24201</v>
      </c>
      <c r="E197" s="352">
        <v>881</v>
      </c>
      <c r="F197" s="352">
        <v>13605</v>
      </c>
      <c r="G197" s="352">
        <v>4765</v>
      </c>
      <c r="H197" s="352">
        <v>8839</v>
      </c>
      <c r="I197" s="352">
        <v>104346</v>
      </c>
      <c r="J197" s="352">
        <v>20983</v>
      </c>
      <c r="K197" s="352">
        <v>11052</v>
      </c>
      <c r="L197" s="352">
        <v>83362</v>
      </c>
      <c r="M197" s="352">
        <v>44948</v>
      </c>
      <c r="N197" s="352">
        <v>38415</v>
      </c>
      <c r="O197" s="352">
        <v>45185</v>
      </c>
      <c r="P197" s="352">
        <v>11932</v>
      </c>
      <c r="Q197" s="352">
        <v>96967</v>
      </c>
      <c r="R197" s="352">
        <v>49713</v>
      </c>
      <c r="S197" s="353">
        <v>47254</v>
      </c>
      <c r="T197" s="418"/>
      <c r="U197" s="166"/>
      <c r="Y197" s="357"/>
    </row>
    <row r="198" spans="1:25" s="356" customFormat="1" ht="18" customHeight="1">
      <c r="A198" s="355" t="s">
        <v>212</v>
      </c>
      <c r="B198" s="352">
        <f>C198+I198</f>
        <v>125520.68449638804</v>
      </c>
      <c r="C198" s="352">
        <v>34956.81</v>
      </c>
      <c r="D198" s="352">
        <v>18545.63</v>
      </c>
      <c r="E198" s="352">
        <v>840.75</v>
      </c>
      <c r="F198" s="352">
        <v>16411.18</v>
      </c>
      <c r="G198" s="352">
        <v>8850.34</v>
      </c>
      <c r="H198" s="352">
        <v>7560.84</v>
      </c>
      <c r="I198" s="352">
        <v>90563.874496388045</v>
      </c>
      <c r="J198" s="352">
        <v>13832.854750144281</v>
      </c>
      <c r="K198" s="352">
        <v>5544.88</v>
      </c>
      <c r="L198" s="352">
        <v>76731.019746243765</v>
      </c>
      <c r="M198" s="352">
        <v>40301.278693442997</v>
      </c>
      <c r="N198" s="352">
        <v>36429.741052800768</v>
      </c>
      <c r="O198" s="352">
        <f>D198+J198</f>
        <v>32378.484750144282</v>
      </c>
      <c r="P198" s="352">
        <f>E198+K198</f>
        <v>6385.63</v>
      </c>
      <c r="Q198" s="352">
        <f>F198+L198</f>
        <v>93142.199746243772</v>
      </c>
      <c r="R198" s="352">
        <f>G198+M198</f>
        <v>49151.618693443001</v>
      </c>
      <c r="S198" s="353">
        <f>H198+N198</f>
        <v>43990.581052800771</v>
      </c>
      <c r="T198" s="449">
        <f t="shared" ref="T198:U198" si="14">I198+O198</f>
        <v>122942.35924653233</v>
      </c>
      <c r="U198" s="352">
        <f t="shared" si="14"/>
        <v>20218.484750144282</v>
      </c>
      <c r="Y198" s="357"/>
    </row>
    <row r="199" spans="1:25" s="150" customFormat="1" ht="18" customHeight="1">
      <c r="A199" s="442" t="s">
        <v>282</v>
      </c>
      <c r="B199" s="450">
        <f>SUM(B196:B198)</f>
        <v>376163.68449638807</v>
      </c>
      <c r="C199" s="450">
        <f t="shared" ref="C199:S199" si="15">SUM(C196:C198)</f>
        <v>98940.81</v>
      </c>
      <c r="D199" s="450">
        <f t="shared" si="15"/>
        <v>57990.630000000005</v>
      </c>
      <c r="E199" s="450">
        <f t="shared" si="15"/>
        <v>1990.75</v>
      </c>
      <c r="F199" s="450">
        <f t="shared" si="15"/>
        <v>40950.18</v>
      </c>
      <c r="G199" s="450">
        <f t="shared" si="15"/>
        <v>18050.34</v>
      </c>
      <c r="H199" s="450">
        <f t="shared" si="15"/>
        <v>22899.84</v>
      </c>
      <c r="I199" s="450">
        <f t="shared" si="15"/>
        <v>277222.87449638802</v>
      </c>
      <c r="J199" s="450">
        <f t="shared" si="15"/>
        <v>36947.854750144281</v>
      </c>
      <c r="K199" s="450">
        <f t="shared" si="15"/>
        <v>17110.88</v>
      </c>
      <c r="L199" s="450">
        <f t="shared" si="15"/>
        <v>240274.01974624378</v>
      </c>
      <c r="M199" s="450">
        <f t="shared" si="15"/>
        <v>125147.27869344299</v>
      </c>
      <c r="N199" s="450">
        <f t="shared" si="15"/>
        <v>115127.74105280076</v>
      </c>
      <c r="O199" s="450">
        <f t="shared" si="15"/>
        <v>94939.484750144285</v>
      </c>
      <c r="P199" s="450">
        <f t="shared" si="15"/>
        <v>19100.63</v>
      </c>
      <c r="Q199" s="450">
        <f t="shared" si="15"/>
        <v>281224.19974624377</v>
      </c>
      <c r="R199" s="450">
        <f t="shared" si="15"/>
        <v>143197.61869344302</v>
      </c>
      <c r="S199" s="450">
        <f t="shared" si="15"/>
        <v>138026.58105280076</v>
      </c>
      <c r="T199" s="429"/>
      <c r="U199" s="396"/>
      <c r="Y199" s="151"/>
    </row>
    <row r="200" spans="1:25" s="150" customFormat="1" ht="18" customHeight="1">
      <c r="A200" s="434" t="s">
        <v>213</v>
      </c>
      <c r="B200" s="162">
        <f>C200+I200</f>
        <v>125385.9240058673</v>
      </c>
      <c r="C200" s="162">
        <v>27410.32</v>
      </c>
      <c r="D200" s="435">
        <v>15258.62</v>
      </c>
      <c r="E200" s="435">
        <v>110.38</v>
      </c>
      <c r="F200" s="162">
        <v>12151.7</v>
      </c>
      <c r="G200" s="435">
        <v>4358.1000000000004</v>
      </c>
      <c r="H200" s="435">
        <v>7793.6</v>
      </c>
      <c r="I200" s="162">
        <v>97975.604005867295</v>
      </c>
      <c r="J200" s="435">
        <v>33823.235223295844</v>
      </c>
      <c r="K200" s="435">
        <v>1482.41</v>
      </c>
      <c r="L200" s="435">
        <v>64152.368782571451</v>
      </c>
      <c r="M200" s="435">
        <v>29999.658918388057</v>
      </c>
      <c r="N200" s="435">
        <v>34152.709864183395</v>
      </c>
      <c r="O200" s="435">
        <v>49081.855223295846</v>
      </c>
      <c r="P200" s="435">
        <v>1592.79</v>
      </c>
      <c r="Q200" s="435">
        <v>76304.068782571456</v>
      </c>
      <c r="R200" s="435">
        <v>34357.758918388055</v>
      </c>
      <c r="S200" s="436">
        <v>41946.309864183393</v>
      </c>
      <c r="T200" s="354"/>
      <c r="U200" s="160"/>
      <c r="Y200" s="151"/>
    </row>
    <row r="201" spans="1:25" s="150" customFormat="1" ht="18" customHeight="1">
      <c r="A201" s="298" t="s">
        <v>214</v>
      </c>
      <c r="B201" s="160">
        <f>C201+I201</f>
        <v>105677.64262005127</v>
      </c>
      <c r="C201" s="160">
        <v>28666.22</v>
      </c>
      <c r="D201" s="382">
        <v>14862.85</v>
      </c>
      <c r="E201" s="382">
        <v>254.03</v>
      </c>
      <c r="F201" s="382">
        <v>13803.37</v>
      </c>
      <c r="G201" s="382">
        <v>8415.4699999999993</v>
      </c>
      <c r="H201" s="382">
        <v>5387.9</v>
      </c>
      <c r="I201" s="382">
        <v>77011.422620051264</v>
      </c>
      <c r="J201" s="382">
        <v>17137.330317770487</v>
      </c>
      <c r="K201" s="382">
        <v>2855.88</v>
      </c>
      <c r="L201" s="382">
        <v>59874.092302280776</v>
      </c>
      <c r="M201" s="382">
        <v>37227.064577347388</v>
      </c>
      <c r="N201" s="382">
        <v>22647.027724933392</v>
      </c>
      <c r="O201" s="382">
        <v>32000.18031777049</v>
      </c>
      <c r="P201" s="382">
        <v>3109.91</v>
      </c>
      <c r="Q201" s="382">
        <v>73677.462302280779</v>
      </c>
      <c r="R201" s="382">
        <v>45642.534577347382</v>
      </c>
      <c r="S201" s="383">
        <v>28034.92772493339</v>
      </c>
      <c r="T201" s="354"/>
      <c r="U201" s="160"/>
      <c r="Y201" s="151"/>
    </row>
    <row r="202" spans="1:25" s="150" customFormat="1" ht="18" customHeight="1">
      <c r="A202" s="451" t="s">
        <v>215</v>
      </c>
      <c r="B202" s="452">
        <v>127234</v>
      </c>
      <c r="C202" s="452">
        <v>32259</v>
      </c>
      <c r="D202" s="453">
        <v>21097</v>
      </c>
      <c r="E202" s="453">
        <v>205</v>
      </c>
      <c r="F202" s="453">
        <v>11162</v>
      </c>
      <c r="G202" s="453">
        <v>6121</v>
      </c>
      <c r="H202" s="453">
        <v>5041</v>
      </c>
      <c r="I202" s="453">
        <v>94975</v>
      </c>
      <c r="J202" s="453">
        <v>20503</v>
      </c>
      <c r="K202" s="453">
        <v>17178</v>
      </c>
      <c r="L202" s="453">
        <v>74472</v>
      </c>
      <c r="M202" s="453">
        <v>44015</v>
      </c>
      <c r="N202" s="453">
        <v>30458</v>
      </c>
      <c r="O202" s="453">
        <v>41600</v>
      </c>
      <c r="P202" s="453">
        <v>17383</v>
      </c>
      <c r="Q202" s="453">
        <v>85635</v>
      </c>
      <c r="R202" s="453">
        <v>50136</v>
      </c>
      <c r="S202" s="454">
        <v>35499</v>
      </c>
      <c r="T202" s="354"/>
      <c r="U202" s="160"/>
      <c r="Y202" s="151"/>
    </row>
    <row r="203" spans="1:25" s="415" customFormat="1" ht="18" customHeight="1">
      <c r="A203" s="469" t="s">
        <v>291</v>
      </c>
      <c r="B203" s="470">
        <f>SUM(B200:B202)</f>
        <v>358297.56662591855</v>
      </c>
      <c r="C203" s="470">
        <f t="shared" ref="C203:U203" si="16">SUM(C200:C202)</f>
        <v>88335.540000000008</v>
      </c>
      <c r="D203" s="470">
        <f t="shared" si="16"/>
        <v>51218.47</v>
      </c>
      <c r="E203" s="470">
        <f t="shared" si="16"/>
        <v>569.41</v>
      </c>
      <c r="F203" s="470">
        <f t="shared" si="16"/>
        <v>37117.07</v>
      </c>
      <c r="G203" s="470">
        <f t="shared" si="16"/>
        <v>18894.57</v>
      </c>
      <c r="H203" s="470">
        <f t="shared" si="16"/>
        <v>18222.5</v>
      </c>
      <c r="I203" s="470">
        <f t="shared" si="16"/>
        <v>269962.02662591857</v>
      </c>
      <c r="J203" s="470">
        <f t="shared" si="16"/>
        <v>71463.565541066331</v>
      </c>
      <c r="K203" s="470">
        <f t="shared" si="16"/>
        <v>21516.29</v>
      </c>
      <c r="L203" s="470">
        <f t="shared" si="16"/>
        <v>198498.46108485223</v>
      </c>
      <c r="M203" s="470">
        <f t="shared" si="16"/>
        <v>111241.72349573544</v>
      </c>
      <c r="N203" s="470">
        <f t="shared" si="16"/>
        <v>87257.73758911679</v>
      </c>
      <c r="O203" s="470">
        <f t="shared" si="16"/>
        <v>122682.03554106633</v>
      </c>
      <c r="P203" s="470">
        <f t="shared" si="16"/>
        <v>22085.7</v>
      </c>
      <c r="Q203" s="470">
        <f t="shared" si="16"/>
        <v>235616.53108485223</v>
      </c>
      <c r="R203" s="470">
        <f t="shared" si="16"/>
        <v>130136.29349573544</v>
      </c>
      <c r="S203" s="470">
        <f t="shared" si="16"/>
        <v>105480.23758911679</v>
      </c>
      <c r="T203" s="470">
        <f t="shared" si="16"/>
        <v>0</v>
      </c>
      <c r="U203" s="470">
        <f t="shared" si="16"/>
        <v>0</v>
      </c>
      <c r="Y203" s="413"/>
    </row>
    <row r="204" spans="1:25" s="150" customFormat="1" ht="18" customHeight="1">
      <c r="A204" s="384" t="s">
        <v>221</v>
      </c>
      <c r="B204" s="352">
        <v>117065.46324823919</v>
      </c>
      <c r="C204" s="352">
        <v>27166.65</v>
      </c>
      <c r="D204" s="385">
        <v>14290.5</v>
      </c>
      <c r="E204" s="385">
        <v>419.49</v>
      </c>
      <c r="F204" s="385">
        <v>12876.15</v>
      </c>
      <c r="G204" s="385">
        <v>5379.16</v>
      </c>
      <c r="H204" s="385">
        <v>7496.99</v>
      </c>
      <c r="I204" s="385">
        <v>89898.813248239196</v>
      </c>
      <c r="J204" s="385">
        <v>8561.8147796550074</v>
      </c>
      <c r="K204" s="385">
        <v>6033.57</v>
      </c>
      <c r="L204" s="385">
        <v>81336.998468584192</v>
      </c>
      <c r="M204" s="385">
        <v>42794.937716292414</v>
      </c>
      <c r="N204" s="385">
        <v>38542.060752291793</v>
      </c>
      <c r="O204" s="385">
        <v>22852.314779655007</v>
      </c>
      <c r="P204" s="385">
        <v>6453.06</v>
      </c>
      <c r="Q204" s="385">
        <v>94213.148468584201</v>
      </c>
      <c r="R204" s="385">
        <v>48174.09771629241</v>
      </c>
      <c r="S204" s="386">
        <v>46039.050752291791</v>
      </c>
      <c r="T204" s="354"/>
      <c r="U204" s="160"/>
      <c r="Y204" s="151"/>
    </row>
    <row r="205" spans="1:25" s="157" customFormat="1" ht="18" customHeight="1">
      <c r="A205" s="387" t="s">
        <v>222</v>
      </c>
      <c r="B205" s="381">
        <v>131458</v>
      </c>
      <c r="C205" s="381">
        <v>39573</v>
      </c>
      <c r="D205" s="388">
        <v>22494</v>
      </c>
      <c r="E205" s="388">
        <v>1478</v>
      </c>
      <c r="F205" s="388">
        <v>17079</v>
      </c>
      <c r="G205" s="388">
        <v>7809</v>
      </c>
      <c r="H205" s="388">
        <v>9269</v>
      </c>
      <c r="I205" s="388">
        <v>91885</v>
      </c>
      <c r="J205" s="388">
        <v>6801</v>
      </c>
      <c r="K205" s="388">
        <v>3030</v>
      </c>
      <c r="L205" s="388">
        <v>85085</v>
      </c>
      <c r="M205" s="388">
        <v>36720</v>
      </c>
      <c r="N205" s="388">
        <v>48364</v>
      </c>
      <c r="O205" s="388">
        <v>29295</v>
      </c>
      <c r="P205" s="388">
        <v>4508</v>
      </c>
      <c r="Q205" s="388">
        <v>102163</v>
      </c>
      <c r="R205" s="388">
        <v>44530</v>
      </c>
      <c r="S205" s="383">
        <v>57633</v>
      </c>
      <c r="T205" s="380"/>
      <c r="U205" s="381"/>
      <c r="Y205" s="164"/>
    </row>
    <row r="206" spans="1:25" s="356" customFormat="1" ht="18" customHeight="1">
      <c r="A206" s="384" t="s">
        <v>223</v>
      </c>
      <c r="B206" s="404">
        <v>224237</v>
      </c>
      <c r="C206" s="404">
        <v>95935</v>
      </c>
      <c r="D206" s="405">
        <v>53030</v>
      </c>
      <c r="E206" s="405">
        <v>1015</v>
      </c>
      <c r="F206" s="405">
        <v>42904</v>
      </c>
      <c r="G206" s="405">
        <v>26483</v>
      </c>
      <c r="H206" s="405">
        <v>16421</v>
      </c>
      <c r="I206" s="405">
        <v>128303</v>
      </c>
      <c r="J206" s="405">
        <v>22227</v>
      </c>
      <c r="K206" s="405">
        <v>15087</v>
      </c>
      <c r="L206" s="405">
        <v>106076</v>
      </c>
      <c r="M206" s="405">
        <v>60495</v>
      </c>
      <c r="N206" s="405">
        <v>45581</v>
      </c>
      <c r="O206" s="405">
        <v>75257</v>
      </c>
      <c r="P206" s="405">
        <v>16102</v>
      </c>
      <c r="Q206" s="405">
        <v>148980</v>
      </c>
      <c r="R206" s="405">
        <v>86978</v>
      </c>
      <c r="S206" s="406">
        <v>62002</v>
      </c>
      <c r="T206" s="403"/>
      <c r="U206" s="404"/>
      <c r="Y206" s="357"/>
    </row>
    <row r="207" spans="1:25" s="356" customFormat="1" ht="18" customHeight="1">
      <c r="A207" s="296" t="s">
        <v>226</v>
      </c>
      <c r="B207" s="407">
        <f>SUM(B192:B206)</f>
        <v>2617793.5500886552</v>
      </c>
      <c r="C207" s="407">
        <f t="shared" ref="C207:S207" si="17">SUM(C192:C206)</f>
        <v>684220.03</v>
      </c>
      <c r="D207" s="407">
        <f t="shared" si="17"/>
        <v>408875.30000000005</v>
      </c>
      <c r="E207" s="407">
        <f t="shared" si="17"/>
        <v>11304.53</v>
      </c>
      <c r="F207" s="407">
        <f t="shared" si="17"/>
        <v>275343.73</v>
      </c>
      <c r="G207" s="407">
        <f t="shared" si="17"/>
        <v>122172.98000000001</v>
      </c>
      <c r="H207" s="407">
        <f t="shared" si="17"/>
        <v>153167.75</v>
      </c>
      <c r="I207" s="407">
        <f t="shared" si="17"/>
        <v>1933576.5200886552</v>
      </c>
      <c r="J207" s="407">
        <f t="shared" si="17"/>
        <v>391555.0918176595</v>
      </c>
      <c r="K207" s="407">
        <f t="shared" si="17"/>
        <v>128967.79000000001</v>
      </c>
      <c r="L207" s="407">
        <f t="shared" si="17"/>
        <v>1542020.4282709956</v>
      </c>
      <c r="M207" s="407">
        <f t="shared" si="17"/>
        <v>828058.84961235023</v>
      </c>
      <c r="N207" s="407">
        <f t="shared" si="17"/>
        <v>713964.57865864551</v>
      </c>
      <c r="O207" s="407">
        <f t="shared" si="17"/>
        <v>800432.39181765949</v>
      </c>
      <c r="P207" s="407">
        <f t="shared" si="17"/>
        <v>140270.32</v>
      </c>
      <c r="Q207" s="407">
        <f t="shared" si="17"/>
        <v>1817363.1582709958</v>
      </c>
      <c r="R207" s="407">
        <f t="shared" si="17"/>
        <v>950232.82961235009</v>
      </c>
      <c r="S207" s="412">
        <f t="shared" si="17"/>
        <v>867130.32865864551</v>
      </c>
      <c r="T207" s="403"/>
      <c r="U207" s="404"/>
      <c r="Y207" s="357"/>
    </row>
    <row r="208" spans="1:25" s="157" customFormat="1" ht="18" customHeight="1">
      <c r="A208" s="408" t="s">
        <v>224</v>
      </c>
      <c r="B208" s="409">
        <v>94616</v>
      </c>
      <c r="C208" s="409">
        <v>33478</v>
      </c>
      <c r="D208" s="410">
        <v>20951</v>
      </c>
      <c r="E208" s="410">
        <v>535</v>
      </c>
      <c r="F208" s="410">
        <v>12527</v>
      </c>
      <c r="G208" s="410">
        <v>6430</v>
      </c>
      <c r="H208" s="410">
        <v>6097</v>
      </c>
      <c r="I208" s="410">
        <v>61139</v>
      </c>
      <c r="J208" s="410">
        <v>12957</v>
      </c>
      <c r="K208" s="410">
        <v>5152</v>
      </c>
      <c r="L208" s="410">
        <v>48182</v>
      </c>
      <c r="M208" s="410">
        <v>27508</v>
      </c>
      <c r="N208" s="410">
        <v>20674</v>
      </c>
      <c r="O208" s="410">
        <v>33908</v>
      </c>
      <c r="P208" s="410">
        <v>5686</v>
      </c>
      <c r="Q208" s="410">
        <v>60709</v>
      </c>
      <c r="R208" s="410">
        <v>33938</v>
      </c>
      <c r="S208" s="411">
        <v>26771</v>
      </c>
      <c r="T208" s="380"/>
      <c r="U208" s="381"/>
      <c r="Y208" s="164"/>
    </row>
    <row r="209" spans="1:25" s="157" customFormat="1" ht="18" customHeight="1">
      <c r="A209" s="387" t="s">
        <v>227</v>
      </c>
      <c r="B209" s="160">
        <v>85927.019510711427</v>
      </c>
      <c r="C209" s="382">
        <v>28257.33</v>
      </c>
      <c r="D209" s="382">
        <v>19142.16</v>
      </c>
      <c r="E209" s="382">
        <v>1876.55</v>
      </c>
      <c r="F209" s="382">
        <v>9115.17</v>
      </c>
      <c r="G209" s="382">
        <v>1627.69</v>
      </c>
      <c r="H209" s="382">
        <v>7487.48</v>
      </c>
      <c r="I209" s="382">
        <v>57669.68951071144</v>
      </c>
      <c r="J209" s="382">
        <v>8242.087003426599</v>
      </c>
      <c r="K209" s="382">
        <v>3242.4</v>
      </c>
      <c r="L209" s="382">
        <v>49427.602507284842</v>
      </c>
      <c r="M209" s="382">
        <v>24998.723768429321</v>
      </c>
      <c r="N209" s="382">
        <v>24428.878738855514</v>
      </c>
      <c r="O209" s="382">
        <v>27384.247003426597</v>
      </c>
      <c r="P209" s="382">
        <v>5118.95</v>
      </c>
      <c r="Q209" s="382">
        <v>58542.772507284841</v>
      </c>
      <c r="R209" s="382">
        <v>26626.413768429324</v>
      </c>
      <c r="S209" s="383">
        <v>31916.358738855513</v>
      </c>
      <c r="T209" s="380"/>
      <c r="U209" s="381"/>
      <c r="Y209" s="164"/>
    </row>
    <row r="210" spans="1:25" s="356" customFormat="1" ht="18" customHeight="1">
      <c r="A210" s="384" t="s">
        <v>228</v>
      </c>
      <c r="B210" s="404">
        <v>159783</v>
      </c>
      <c r="C210" s="405">
        <v>34428</v>
      </c>
      <c r="D210" s="405">
        <v>23516</v>
      </c>
      <c r="E210" s="405">
        <v>1919</v>
      </c>
      <c r="F210" s="405">
        <v>10912</v>
      </c>
      <c r="G210" s="405">
        <v>3304</v>
      </c>
      <c r="H210" s="405">
        <v>7608</v>
      </c>
      <c r="I210" s="405">
        <v>125355</v>
      </c>
      <c r="J210" s="405">
        <v>38869</v>
      </c>
      <c r="K210" s="405">
        <v>8907</v>
      </c>
      <c r="L210" s="405">
        <v>86486</v>
      </c>
      <c r="M210" s="405">
        <v>55539</v>
      </c>
      <c r="N210" s="405">
        <v>30947</v>
      </c>
      <c r="O210" s="405">
        <v>62385</v>
      </c>
      <c r="P210" s="405">
        <v>10825</v>
      </c>
      <c r="Q210" s="405">
        <v>97398</v>
      </c>
      <c r="R210" s="405">
        <v>58844</v>
      </c>
      <c r="S210" s="406">
        <v>38554</v>
      </c>
      <c r="T210" s="403"/>
      <c r="U210" s="404"/>
      <c r="Y210" s="357"/>
    </row>
    <row r="211" spans="1:25" s="356" customFormat="1" ht="18" customHeight="1">
      <c r="A211" s="432" t="s">
        <v>283</v>
      </c>
      <c r="B211" s="455">
        <f>SUM(B208:B210)</f>
        <v>340326.01951071143</v>
      </c>
      <c r="C211" s="455">
        <f t="shared" ref="C211:S211" si="18">SUM(C208:C210)</f>
        <v>96163.33</v>
      </c>
      <c r="D211" s="455">
        <f t="shared" si="18"/>
        <v>63609.16</v>
      </c>
      <c r="E211" s="455">
        <f t="shared" si="18"/>
        <v>4330.55</v>
      </c>
      <c r="F211" s="455">
        <f t="shared" si="18"/>
        <v>32554.17</v>
      </c>
      <c r="G211" s="455">
        <f t="shared" si="18"/>
        <v>11361.69</v>
      </c>
      <c r="H211" s="455">
        <f t="shared" si="18"/>
        <v>21192.48</v>
      </c>
      <c r="I211" s="455">
        <f t="shared" si="18"/>
        <v>244163.68951071144</v>
      </c>
      <c r="J211" s="455">
        <f t="shared" si="18"/>
        <v>60068.087003426597</v>
      </c>
      <c r="K211" s="455">
        <f t="shared" si="18"/>
        <v>17301.400000000001</v>
      </c>
      <c r="L211" s="455">
        <f t="shared" si="18"/>
        <v>184095.60250728484</v>
      </c>
      <c r="M211" s="455">
        <f t="shared" si="18"/>
        <v>108045.72376842932</v>
      </c>
      <c r="N211" s="455">
        <f t="shared" si="18"/>
        <v>76049.878738855507</v>
      </c>
      <c r="O211" s="455">
        <f t="shared" si="18"/>
        <v>123677.2470034266</v>
      </c>
      <c r="P211" s="455">
        <f t="shared" si="18"/>
        <v>21629.95</v>
      </c>
      <c r="Q211" s="455">
        <f t="shared" si="18"/>
        <v>216649.77250728483</v>
      </c>
      <c r="R211" s="455">
        <f t="shared" si="18"/>
        <v>119408.41376842932</v>
      </c>
      <c r="S211" s="455">
        <f t="shared" si="18"/>
        <v>97241.358738855517</v>
      </c>
      <c r="T211" s="403"/>
      <c r="U211" s="404"/>
      <c r="Y211" s="357"/>
    </row>
    <row r="212" spans="1:25" s="461" customFormat="1" ht="18" customHeight="1">
      <c r="A212" s="456" t="s">
        <v>229</v>
      </c>
      <c r="B212" s="457">
        <v>140188</v>
      </c>
      <c r="C212" s="458">
        <v>28746</v>
      </c>
      <c r="D212" s="458">
        <v>19652</v>
      </c>
      <c r="E212" s="458">
        <v>345</v>
      </c>
      <c r="F212" s="458">
        <v>9094</v>
      </c>
      <c r="G212" s="458">
        <v>2403</v>
      </c>
      <c r="H212" s="458">
        <v>6691</v>
      </c>
      <c r="I212" s="458">
        <v>111442</v>
      </c>
      <c r="J212" s="458">
        <v>10456</v>
      </c>
      <c r="K212" s="458">
        <v>6071</v>
      </c>
      <c r="L212" s="458">
        <v>100985</v>
      </c>
      <c r="M212" s="458">
        <v>61146</v>
      </c>
      <c r="N212" s="458">
        <v>39839</v>
      </c>
      <c r="O212" s="458">
        <v>30108</v>
      </c>
      <c r="P212" s="458">
        <v>6416</v>
      </c>
      <c r="Q212" s="458">
        <v>110080</v>
      </c>
      <c r="R212" s="458">
        <v>63549</v>
      </c>
      <c r="S212" s="459">
        <v>46531</v>
      </c>
      <c r="T212" s="460"/>
      <c r="U212" s="457"/>
      <c r="Y212" s="462"/>
    </row>
    <row r="213" spans="1:25" s="394" customFormat="1" ht="18" customHeight="1">
      <c r="A213" s="463" t="s">
        <v>230</v>
      </c>
      <c r="B213" s="464">
        <v>111384</v>
      </c>
      <c r="C213" s="465">
        <v>25130</v>
      </c>
      <c r="D213" s="465">
        <v>16376</v>
      </c>
      <c r="E213" s="465">
        <v>398</v>
      </c>
      <c r="F213" s="465">
        <v>8753</v>
      </c>
      <c r="G213" s="465">
        <v>2211</v>
      </c>
      <c r="H213" s="465">
        <v>6542</v>
      </c>
      <c r="I213" s="465">
        <v>86254</v>
      </c>
      <c r="J213" s="465">
        <v>11872</v>
      </c>
      <c r="K213" s="465">
        <v>3100</v>
      </c>
      <c r="L213" s="465">
        <v>74382</v>
      </c>
      <c r="M213" s="465">
        <v>42691</v>
      </c>
      <c r="N213" s="465">
        <v>31691</v>
      </c>
      <c r="O213" s="465">
        <v>28248</v>
      </c>
      <c r="P213" s="465">
        <v>3498</v>
      </c>
      <c r="Q213" s="465">
        <v>83136</v>
      </c>
      <c r="R213" s="465">
        <v>44902</v>
      </c>
      <c r="S213" s="466">
        <v>38233</v>
      </c>
      <c r="T213" s="467"/>
      <c r="U213" s="464"/>
      <c r="Y213" s="395"/>
    </row>
    <row r="214" spans="1:25" s="394" customFormat="1" ht="18" customHeight="1">
      <c r="A214" s="463" t="s">
        <v>231</v>
      </c>
      <c r="B214" s="464">
        <v>128926.25406726528</v>
      </c>
      <c r="C214" s="465">
        <v>34546</v>
      </c>
      <c r="D214" s="465">
        <v>23066.1</v>
      </c>
      <c r="E214" s="465">
        <v>537.94000000000005</v>
      </c>
      <c r="F214" s="465">
        <v>11479.9</v>
      </c>
      <c r="G214" s="465">
        <v>2237.1999999999998</v>
      </c>
      <c r="H214" s="465">
        <v>9242.7000000000007</v>
      </c>
      <c r="I214" s="465">
        <v>94380.254067265283</v>
      </c>
      <c r="J214" s="465">
        <v>12010.710843488983</v>
      </c>
      <c r="K214" s="465">
        <v>8318.85</v>
      </c>
      <c r="L214" s="465">
        <v>82369.543223776302</v>
      </c>
      <c r="M214" s="465">
        <v>41087.409653282397</v>
      </c>
      <c r="N214" s="465">
        <v>41282.133570493897</v>
      </c>
      <c r="O214" s="465">
        <v>35076.810843488987</v>
      </c>
      <c r="P214" s="465">
        <v>8856.7900000000009</v>
      </c>
      <c r="Q214" s="465">
        <v>93849.443223776296</v>
      </c>
      <c r="R214" s="465">
        <v>43324.609653282401</v>
      </c>
      <c r="S214" s="466">
        <v>50524.833570493895</v>
      </c>
      <c r="T214" s="467"/>
      <c r="U214" s="464"/>
      <c r="Y214" s="395"/>
    </row>
    <row r="215" spans="1:25" s="415" customFormat="1" ht="18" customHeight="1">
      <c r="A215" s="432" t="s">
        <v>284</v>
      </c>
      <c r="B215" s="422">
        <f>SUM(B212:B214)</f>
        <v>380498.25406726531</v>
      </c>
      <c r="C215" s="422">
        <f t="shared" ref="C215:S215" si="19">SUM(C212:C214)</f>
        <v>88422</v>
      </c>
      <c r="D215" s="422">
        <f t="shared" si="19"/>
        <v>59094.1</v>
      </c>
      <c r="E215" s="422">
        <f t="shared" si="19"/>
        <v>1280.94</v>
      </c>
      <c r="F215" s="422">
        <f t="shared" si="19"/>
        <v>29326.9</v>
      </c>
      <c r="G215" s="422">
        <f t="shared" si="19"/>
        <v>6851.2</v>
      </c>
      <c r="H215" s="422">
        <f t="shared" si="19"/>
        <v>22475.7</v>
      </c>
      <c r="I215" s="422">
        <f t="shared" si="19"/>
        <v>292076.25406726531</v>
      </c>
      <c r="J215" s="422">
        <f t="shared" si="19"/>
        <v>34338.710843488981</v>
      </c>
      <c r="K215" s="422">
        <f t="shared" si="19"/>
        <v>17489.849999999999</v>
      </c>
      <c r="L215" s="422">
        <f t="shared" si="19"/>
        <v>257736.5432237763</v>
      </c>
      <c r="M215" s="422">
        <f t="shared" si="19"/>
        <v>144924.4096532824</v>
      </c>
      <c r="N215" s="422">
        <f t="shared" si="19"/>
        <v>112812.1335704939</v>
      </c>
      <c r="O215" s="422">
        <f t="shared" si="19"/>
        <v>93432.810843488987</v>
      </c>
      <c r="P215" s="422">
        <f t="shared" si="19"/>
        <v>18770.79</v>
      </c>
      <c r="Q215" s="422">
        <f t="shared" si="19"/>
        <v>287065.4432237763</v>
      </c>
      <c r="R215" s="422">
        <f t="shared" si="19"/>
        <v>151775.60965328239</v>
      </c>
      <c r="S215" s="422">
        <f t="shared" si="19"/>
        <v>135288.83357049391</v>
      </c>
      <c r="T215" s="416"/>
      <c r="U215" s="414"/>
      <c r="Y215" s="413"/>
    </row>
    <row r="216" spans="1:25" s="159" customFormat="1" ht="18" customHeight="1">
      <c r="A216" s="438" t="s">
        <v>232</v>
      </c>
      <c r="B216" s="404">
        <v>103291.68269506968</v>
      </c>
      <c r="C216" s="405">
        <v>26836.94</v>
      </c>
      <c r="D216" s="405">
        <v>12674.39</v>
      </c>
      <c r="E216" s="405">
        <v>598.71</v>
      </c>
      <c r="F216" s="405">
        <v>14162.55</v>
      </c>
      <c r="G216" s="405">
        <v>6054.9</v>
      </c>
      <c r="H216" s="405">
        <v>8107.65</v>
      </c>
      <c r="I216" s="405">
        <v>76454.742695069697</v>
      </c>
      <c r="J216" s="405">
        <v>8362.2768959554778</v>
      </c>
      <c r="K216" s="405">
        <v>2531.02</v>
      </c>
      <c r="L216" s="405">
        <v>68092.465799114216</v>
      </c>
      <c r="M216" s="405">
        <v>30521.842459997089</v>
      </c>
      <c r="N216" s="405">
        <v>37570.623339117126</v>
      </c>
      <c r="O216" s="405">
        <v>21036.666895955481</v>
      </c>
      <c r="P216" s="405">
        <v>3129.73</v>
      </c>
      <c r="Q216" s="405">
        <v>82255.015799114219</v>
      </c>
      <c r="R216" s="405">
        <v>36576.742459997091</v>
      </c>
      <c r="S216" s="439">
        <v>45678.273339117135</v>
      </c>
      <c r="T216" s="416"/>
      <c r="U216" s="414"/>
      <c r="Y216" s="175"/>
    </row>
    <row r="217" spans="1:25" s="159" customFormat="1" ht="18" customHeight="1">
      <c r="A217" s="440" t="s">
        <v>233</v>
      </c>
      <c r="B217" s="381">
        <v>89985.290612361903</v>
      </c>
      <c r="C217" s="388">
        <v>28810.92</v>
      </c>
      <c r="D217" s="388">
        <v>11055.31</v>
      </c>
      <c r="E217" s="388">
        <v>899.95398558943998</v>
      </c>
      <c r="F217" s="388">
        <v>17755.61</v>
      </c>
      <c r="G217" s="388">
        <v>11130.5</v>
      </c>
      <c r="H217" s="388">
        <v>6625.11</v>
      </c>
      <c r="I217" s="388">
        <v>61174.370612361898</v>
      </c>
      <c r="J217" s="388">
        <v>15066.894072410207</v>
      </c>
      <c r="K217" s="388">
        <v>9224.6139855894398</v>
      </c>
      <c r="L217" s="388">
        <v>46107.476539951691</v>
      </c>
      <c r="M217" s="388">
        <v>22096.155732286497</v>
      </c>
      <c r="N217" s="388">
        <v>24011.32080766519</v>
      </c>
      <c r="O217" s="388">
        <v>26122.204072410204</v>
      </c>
      <c r="P217" s="388">
        <v>10124.56797117888</v>
      </c>
      <c r="Q217" s="388">
        <v>63863.086539951692</v>
      </c>
      <c r="R217" s="388">
        <v>33226.655732286497</v>
      </c>
      <c r="S217" s="441">
        <v>30636.430807665191</v>
      </c>
      <c r="T217" s="416"/>
      <c r="U217" s="414"/>
      <c r="Y217" s="175"/>
    </row>
    <row r="218" spans="1:25" s="157" customFormat="1" ht="18" customHeight="1">
      <c r="A218" s="440" t="s">
        <v>235</v>
      </c>
      <c r="B218" s="381">
        <v>152749</v>
      </c>
      <c r="C218" s="388">
        <v>37936</v>
      </c>
      <c r="D218" s="388">
        <v>23735</v>
      </c>
      <c r="E218" s="388">
        <v>292</v>
      </c>
      <c r="F218" s="388">
        <v>14201</v>
      </c>
      <c r="G218" s="388">
        <v>4152</v>
      </c>
      <c r="H218" s="388">
        <v>10049</v>
      </c>
      <c r="I218" s="388">
        <v>114813</v>
      </c>
      <c r="J218" s="388">
        <v>37839</v>
      </c>
      <c r="K218" s="388">
        <v>1364</v>
      </c>
      <c r="L218" s="388">
        <v>76973</v>
      </c>
      <c r="M218" s="388">
        <v>44258</v>
      </c>
      <c r="N218" s="388">
        <v>32715</v>
      </c>
      <c r="O218" s="388">
        <v>61575</v>
      </c>
      <c r="P218" s="388">
        <v>1656</v>
      </c>
      <c r="Q218" s="388">
        <v>91174</v>
      </c>
      <c r="R218" s="388">
        <v>48410</v>
      </c>
      <c r="S218" s="441">
        <v>42764</v>
      </c>
      <c r="T218" s="380"/>
      <c r="U218" s="381"/>
      <c r="Y218" s="164"/>
    </row>
    <row r="219" spans="1:25" s="415" customFormat="1" ht="18" customHeight="1">
      <c r="A219" s="432" t="s">
        <v>290</v>
      </c>
      <c r="B219" s="422">
        <f>SUM(B216:B218)</f>
        <v>346025.97330743156</v>
      </c>
      <c r="C219" s="422">
        <f t="shared" ref="C219:S219" si="20">SUM(C216:C218)</f>
        <v>93583.86</v>
      </c>
      <c r="D219" s="422">
        <f t="shared" si="20"/>
        <v>47464.7</v>
      </c>
      <c r="E219" s="422">
        <f t="shared" si="20"/>
        <v>1790.66398558944</v>
      </c>
      <c r="F219" s="422">
        <f t="shared" si="20"/>
        <v>46119.16</v>
      </c>
      <c r="G219" s="422">
        <f t="shared" si="20"/>
        <v>21337.4</v>
      </c>
      <c r="H219" s="422">
        <f t="shared" si="20"/>
        <v>24781.759999999998</v>
      </c>
      <c r="I219" s="422">
        <f t="shared" si="20"/>
        <v>252442.1133074316</v>
      </c>
      <c r="J219" s="422">
        <f t="shared" si="20"/>
        <v>61268.170968365681</v>
      </c>
      <c r="K219" s="422">
        <f t="shared" si="20"/>
        <v>13119.63398558944</v>
      </c>
      <c r="L219" s="422">
        <f t="shared" si="20"/>
        <v>191172.94233906589</v>
      </c>
      <c r="M219" s="422">
        <f t="shared" si="20"/>
        <v>96875.998192283587</v>
      </c>
      <c r="N219" s="422">
        <f t="shared" si="20"/>
        <v>94296.94414678232</v>
      </c>
      <c r="O219" s="422">
        <f t="shared" si="20"/>
        <v>108733.87096836569</v>
      </c>
      <c r="P219" s="422">
        <f t="shared" si="20"/>
        <v>14910.297971178879</v>
      </c>
      <c r="Q219" s="422">
        <f t="shared" si="20"/>
        <v>237292.10233906592</v>
      </c>
      <c r="R219" s="422">
        <f t="shared" si="20"/>
        <v>118213.39819228358</v>
      </c>
      <c r="S219" s="422">
        <f t="shared" si="20"/>
        <v>119078.70414678233</v>
      </c>
      <c r="T219" s="468"/>
      <c r="U219" s="422"/>
      <c r="Y219" s="413"/>
    </row>
    <row r="220" spans="1:25" s="182" customFormat="1" ht="18" customHeight="1">
      <c r="A220" s="364" t="s">
        <v>285</v>
      </c>
      <c r="B220" s="365">
        <f>(B219-B215)/B215*100</f>
        <v>-9.0597737023360079</v>
      </c>
      <c r="C220" s="365">
        <f t="shared" ref="C220:S220" si="21">(C219-C215)/C215*100</f>
        <v>5.8377553097645389</v>
      </c>
      <c r="D220" s="365">
        <f t="shared" si="21"/>
        <v>-19.679460386062235</v>
      </c>
      <c r="E220" s="365">
        <f t="shared" si="21"/>
        <v>39.792963416665884</v>
      </c>
      <c r="F220" s="365">
        <f t="shared" si="21"/>
        <v>57.258898826674489</v>
      </c>
      <c r="G220" s="365">
        <f t="shared" si="21"/>
        <v>211.44033162073802</v>
      </c>
      <c r="H220" s="365">
        <f t="shared" si="21"/>
        <v>10.260236611095529</v>
      </c>
      <c r="I220" s="365">
        <f t="shared" si="21"/>
        <v>-13.569792205944257</v>
      </c>
      <c r="J220" s="365">
        <f t="shared" si="21"/>
        <v>78.423037625429188</v>
      </c>
      <c r="K220" s="365">
        <f t="shared" si="21"/>
        <v>-24.987155489672915</v>
      </c>
      <c r="L220" s="365">
        <f t="shared" si="21"/>
        <v>-25.826217754040975</v>
      </c>
      <c r="M220" s="365">
        <f t="shared" si="21"/>
        <v>-33.154119154909779</v>
      </c>
      <c r="N220" s="365">
        <f t="shared" si="21"/>
        <v>-16.412409585482955</v>
      </c>
      <c r="O220" s="365">
        <f t="shared" si="21"/>
        <v>16.376538377409826</v>
      </c>
      <c r="P220" s="365">
        <f t="shared" si="21"/>
        <v>-20.566486699926433</v>
      </c>
      <c r="Q220" s="365">
        <f t="shared" si="21"/>
        <v>-17.338673831914534</v>
      </c>
      <c r="R220" s="365">
        <f t="shared" si="21"/>
        <v>-22.113046712623085</v>
      </c>
      <c r="S220" s="365">
        <f t="shared" si="21"/>
        <v>-11.981867975279048</v>
      </c>
      <c r="T220" s="430" t="e">
        <f t="shared" ref="T220:U220" si="22">(T213-T212)/T212*100</f>
        <v>#DIV/0!</v>
      </c>
      <c r="U220" s="365" t="e">
        <f t="shared" si="22"/>
        <v>#DIV/0!</v>
      </c>
    </row>
    <row r="221" spans="1:25" s="183" customFormat="1" ht="18" customHeight="1">
      <c r="A221" s="299" t="s">
        <v>293</v>
      </c>
      <c r="B221" s="423">
        <f>(B219-B203)/B203*100</f>
        <v>-3.4249725539719287</v>
      </c>
      <c r="C221" s="423">
        <f t="shared" ref="C221:U221" si="23">(C219-C203)/C203*100</f>
        <v>5.9413459180755464</v>
      </c>
      <c r="D221" s="423">
        <f t="shared" si="23"/>
        <v>-7.3289381740610446</v>
      </c>
      <c r="E221" s="423">
        <f t="shared" si="23"/>
        <v>214.47708779077294</v>
      </c>
      <c r="F221" s="423">
        <f t="shared" si="23"/>
        <v>24.253234428256334</v>
      </c>
      <c r="G221" s="423">
        <f t="shared" si="23"/>
        <v>12.928740902809652</v>
      </c>
      <c r="H221" s="423">
        <f t="shared" si="23"/>
        <v>35.995390314172035</v>
      </c>
      <c r="I221" s="423">
        <f t="shared" si="23"/>
        <v>-6.4897695196087675</v>
      </c>
      <c r="J221" s="423">
        <f t="shared" si="23"/>
        <v>-14.266562961852072</v>
      </c>
      <c r="K221" s="423">
        <f t="shared" si="23"/>
        <v>-39.024646044511208</v>
      </c>
      <c r="L221" s="423">
        <f t="shared" si="23"/>
        <v>-3.6904662664638459</v>
      </c>
      <c r="M221" s="423">
        <f t="shared" si="23"/>
        <v>-12.913972250710925</v>
      </c>
      <c r="N221" s="423">
        <f t="shared" si="23"/>
        <v>8.067143100606236</v>
      </c>
      <c r="O221" s="423">
        <f t="shared" si="23"/>
        <v>-11.369361872082454</v>
      </c>
      <c r="P221" s="423">
        <f t="shared" si="23"/>
        <v>-32.488904715816666</v>
      </c>
      <c r="Q221" s="423">
        <f t="shared" si="23"/>
        <v>0.71114333383096484</v>
      </c>
      <c r="R221" s="423">
        <f t="shared" si="23"/>
        <v>-9.1618525341222927</v>
      </c>
      <c r="S221" s="423">
        <f t="shared" si="23"/>
        <v>12.891956700587293</v>
      </c>
      <c r="T221" s="423" t="e">
        <f t="shared" si="23"/>
        <v>#DIV/0!</v>
      </c>
      <c r="U221" s="423" t="e">
        <f t="shared" si="23"/>
        <v>#DIV/0!</v>
      </c>
    </row>
    <row r="222" spans="1:25" s="182" customFormat="1" ht="18" customHeight="1" thickBot="1">
      <c r="A222" s="300" t="s">
        <v>225</v>
      </c>
      <c r="B222" s="427">
        <f>(B219-B187)/B187*100</f>
        <v>-7.2935297060590765</v>
      </c>
      <c r="C222" s="427">
        <f t="shared" ref="C222:S222" si="24">(C219-C187)/C187*100</f>
        <v>-3.1353337542566728</v>
      </c>
      <c r="D222" s="427">
        <f t="shared" si="24"/>
        <v>-19.966445216335622</v>
      </c>
      <c r="E222" s="427">
        <f t="shared" si="24"/>
        <v>-45.622107938371087</v>
      </c>
      <c r="F222" s="427">
        <f t="shared" si="24"/>
        <v>23.620661001956748</v>
      </c>
      <c r="G222" s="427">
        <f t="shared" si="24"/>
        <v>25.366627497062289</v>
      </c>
      <c r="H222" s="427">
        <f t="shared" si="24"/>
        <v>22.155863360772901</v>
      </c>
      <c r="I222" s="427">
        <f t="shared" si="24"/>
        <v>-8.7457477307972926</v>
      </c>
      <c r="J222" s="427">
        <f t="shared" si="24"/>
        <v>231.80704559093246</v>
      </c>
      <c r="K222" s="427">
        <f t="shared" si="24"/>
        <v>13.865943287532028</v>
      </c>
      <c r="L222" s="427">
        <f t="shared" si="24"/>
        <v>-25.950752473538408</v>
      </c>
      <c r="M222" s="427">
        <f t="shared" si="24"/>
        <v>-41.416158274654194</v>
      </c>
      <c r="N222" s="427">
        <f t="shared" si="24"/>
        <v>1.6054221629643453</v>
      </c>
      <c r="O222" s="427">
        <f t="shared" si="24"/>
        <v>39.813389179901556</v>
      </c>
      <c r="P222" s="427">
        <f t="shared" si="24"/>
        <v>0.64801010386437807</v>
      </c>
      <c r="Q222" s="427">
        <f t="shared" si="24"/>
        <v>-19.691921139769299</v>
      </c>
      <c r="R222" s="427">
        <f t="shared" si="24"/>
        <v>-35.18386499816458</v>
      </c>
      <c r="S222" s="427">
        <f t="shared" si="24"/>
        <v>5.2912578927154206</v>
      </c>
      <c r="T222" s="431" t="e">
        <f>(T213-T181)/T181*100</f>
        <v>#DIV/0!</v>
      </c>
      <c r="U222" s="427" t="e">
        <f>(U213-U181)/U181*100</f>
        <v>#DIV/0!</v>
      </c>
    </row>
    <row r="223" spans="1:25" s="182" customFormat="1" ht="5.25" customHeight="1">
      <c r="A223" s="185"/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</row>
    <row r="224" spans="1:25" s="187" customFormat="1" ht="22.5" hidden="1" customHeight="1">
      <c r="A224" s="479" t="s">
        <v>286</v>
      </c>
      <c r="B224" s="479"/>
      <c r="C224" s="479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479"/>
      <c r="Q224" s="479"/>
      <c r="R224" s="479"/>
      <c r="S224" s="479"/>
      <c r="U224" s="188"/>
    </row>
    <row r="225" spans="1:21" s="189" customFormat="1" ht="11.25" hidden="1" customHeight="1">
      <c r="A225" s="5" t="s">
        <v>236</v>
      </c>
      <c r="B225" s="6" t="s">
        <v>0</v>
      </c>
      <c r="C225" s="304" t="s">
        <v>1</v>
      </c>
      <c r="D225" s="304"/>
      <c r="E225" s="304"/>
      <c r="F225" s="304"/>
      <c r="G225" s="304"/>
      <c r="H225" s="305"/>
      <c r="I225" s="315" t="s">
        <v>2</v>
      </c>
      <c r="J225" s="315"/>
      <c r="K225" s="315"/>
      <c r="L225" s="315"/>
      <c r="M225" s="315"/>
      <c r="N225" s="343"/>
      <c r="O225" s="327" t="s">
        <v>3</v>
      </c>
      <c r="P225" s="327"/>
      <c r="Q225" s="328" t="s">
        <v>4</v>
      </c>
      <c r="R225" s="327"/>
      <c r="S225" s="329"/>
      <c r="U225" s="190"/>
    </row>
    <row r="226" spans="1:21" s="189" customFormat="1" ht="11.25" hidden="1" customHeight="1">
      <c r="A226" s="7"/>
      <c r="B226" s="8"/>
      <c r="C226" s="338"/>
      <c r="D226" s="307" t="s">
        <v>3</v>
      </c>
      <c r="E226" s="308"/>
      <c r="F226" s="307" t="s">
        <v>4</v>
      </c>
      <c r="G226" s="304"/>
      <c r="H226" s="305"/>
      <c r="I226" s="317"/>
      <c r="J226" s="318" t="s">
        <v>3</v>
      </c>
      <c r="K226" s="319"/>
      <c r="L226" s="320" t="s">
        <v>4</v>
      </c>
      <c r="M226" s="315"/>
      <c r="N226" s="316"/>
      <c r="O226" s="345"/>
      <c r="P226" s="346"/>
      <c r="Q226" s="347"/>
      <c r="R226" s="345"/>
      <c r="S226" s="348"/>
      <c r="U226" s="190"/>
    </row>
    <row r="227" spans="1:21" s="191" customFormat="1" ht="11.25" hidden="1" customHeight="1" thickBot="1">
      <c r="A227" s="7"/>
      <c r="B227" s="8"/>
      <c r="C227" s="338"/>
      <c r="D227" s="339"/>
      <c r="E227" s="340" t="s">
        <v>237</v>
      </c>
      <c r="F227" s="341"/>
      <c r="G227" s="342" t="s">
        <v>5</v>
      </c>
      <c r="H227" s="305" t="s">
        <v>6</v>
      </c>
      <c r="I227" s="317"/>
      <c r="J227" s="336"/>
      <c r="K227" s="320" t="s">
        <v>237</v>
      </c>
      <c r="L227" s="344"/>
      <c r="M227" s="337" t="s">
        <v>5</v>
      </c>
      <c r="N227" s="316" t="s">
        <v>6</v>
      </c>
      <c r="O227" s="348"/>
      <c r="P227" s="328" t="s">
        <v>237</v>
      </c>
      <c r="Q227" s="347"/>
      <c r="R227" s="349" t="s">
        <v>5</v>
      </c>
      <c r="S227" s="329" t="s">
        <v>6</v>
      </c>
      <c r="U227" s="192"/>
    </row>
    <row r="228" spans="1:21" ht="18" hidden="1" thickTop="1">
      <c r="A228" s="193" t="s">
        <v>287</v>
      </c>
      <c r="B228" s="424">
        <f>SUM(B208:B214)</f>
        <v>1061150.293088688</v>
      </c>
      <c r="C228" s="424">
        <f t="shared" ref="C228:U228" si="25">SUM(C208:C214)</f>
        <v>280748.66000000003</v>
      </c>
      <c r="D228" s="424">
        <f t="shared" si="25"/>
        <v>186312.42</v>
      </c>
      <c r="E228" s="424">
        <f t="shared" si="25"/>
        <v>9942.0400000000009</v>
      </c>
      <c r="F228" s="424">
        <f t="shared" si="25"/>
        <v>94435.239999999991</v>
      </c>
      <c r="G228" s="424">
        <f t="shared" si="25"/>
        <v>29574.58</v>
      </c>
      <c r="H228" s="424">
        <f t="shared" si="25"/>
        <v>64860.66</v>
      </c>
      <c r="I228" s="424">
        <f t="shared" si="25"/>
        <v>780403.63308868825</v>
      </c>
      <c r="J228" s="424">
        <f t="shared" si="25"/>
        <v>154474.88485034218</v>
      </c>
      <c r="K228" s="424">
        <f t="shared" si="25"/>
        <v>52092.65</v>
      </c>
      <c r="L228" s="424">
        <f t="shared" si="25"/>
        <v>625927.74823834596</v>
      </c>
      <c r="M228" s="424">
        <f t="shared" si="25"/>
        <v>361015.85719014099</v>
      </c>
      <c r="N228" s="424">
        <f t="shared" si="25"/>
        <v>264911.89104820491</v>
      </c>
      <c r="O228" s="424">
        <f t="shared" si="25"/>
        <v>340787.30485034222</v>
      </c>
      <c r="P228" s="424">
        <f t="shared" si="25"/>
        <v>62030.69</v>
      </c>
      <c r="Q228" s="424">
        <f t="shared" si="25"/>
        <v>720364.98823834595</v>
      </c>
      <c r="R228" s="424">
        <f t="shared" si="25"/>
        <v>390592.437190141</v>
      </c>
      <c r="S228" s="424">
        <f t="shared" si="25"/>
        <v>329771.55104820494</v>
      </c>
      <c r="T228" s="424">
        <f t="shared" si="25"/>
        <v>0</v>
      </c>
      <c r="U228" s="424">
        <f t="shared" si="25"/>
        <v>0</v>
      </c>
    </row>
    <row r="229" spans="1:21" ht="17.25" hidden="1">
      <c r="A229" s="350" t="s">
        <v>288</v>
      </c>
      <c r="B229" s="425">
        <f>SUM(B192:B198)</f>
        <v>1052274.2690921908</v>
      </c>
      <c r="C229" s="425">
        <f t="shared" ref="C229:U229" si="26">SUM(C192:C198)</f>
        <v>245933.49</v>
      </c>
      <c r="D229" s="425">
        <f t="shared" si="26"/>
        <v>158633.23000000001</v>
      </c>
      <c r="E229" s="425">
        <f t="shared" si="26"/>
        <v>5262.47</v>
      </c>
      <c r="F229" s="425">
        <f t="shared" si="26"/>
        <v>87300.260000000009</v>
      </c>
      <c r="G229" s="425">
        <f t="shared" si="26"/>
        <v>26662.34</v>
      </c>
      <c r="H229" s="425">
        <f t="shared" si="26"/>
        <v>60635.92</v>
      </c>
      <c r="I229" s="425">
        <f t="shared" si="26"/>
        <v>806342.77909219079</v>
      </c>
      <c r="J229" s="425">
        <f t="shared" si="26"/>
        <v>174090.29120572755</v>
      </c>
      <c r="K229" s="425">
        <f t="shared" si="26"/>
        <v>44673.759999999995</v>
      </c>
      <c r="L229" s="425">
        <f t="shared" si="26"/>
        <v>632251.48788646329</v>
      </c>
      <c r="M229" s="425">
        <f t="shared" si="26"/>
        <v>340418.18621114391</v>
      </c>
      <c r="N229" s="425">
        <f t="shared" si="26"/>
        <v>291834.30167531938</v>
      </c>
      <c r="O229" s="425">
        <f t="shared" si="26"/>
        <v>332724.52120572753</v>
      </c>
      <c r="P229" s="425">
        <f t="shared" si="26"/>
        <v>49935.229999999996</v>
      </c>
      <c r="Q229" s="425">
        <f t="shared" si="26"/>
        <v>719549.7478864633</v>
      </c>
      <c r="R229" s="425">
        <f t="shared" si="26"/>
        <v>367080.52621114394</v>
      </c>
      <c r="S229" s="425">
        <f t="shared" si="26"/>
        <v>352469.22167531936</v>
      </c>
      <c r="T229" s="425">
        <f t="shared" si="26"/>
        <v>122942.35924653233</v>
      </c>
      <c r="U229" s="425">
        <f t="shared" si="26"/>
        <v>20218.484750144282</v>
      </c>
    </row>
    <row r="230" spans="1:21" ht="17.25" hidden="1">
      <c r="A230" s="350" t="s">
        <v>289</v>
      </c>
      <c r="B230" s="426">
        <f t="shared" ref="B230:U230" si="27">SUM(B176:B182)</f>
        <v>1122510.7960463047</v>
      </c>
      <c r="C230" s="426">
        <f t="shared" si="27"/>
        <v>318825.40000000002</v>
      </c>
      <c r="D230" s="426">
        <f t="shared" si="27"/>
        <v>191649.98</v>
      </c>
      <c r="E230" s="426">
        <f t="shared" si="27"/>
        <v>10302.5</v>
      </c>
      <c r="F230" s="426">
        <f t="shared" si="27"/>
        <v>127174.42</v>
      </c>
      <c r="G230" s="426">
        <f t="shared" si="27"/>
        <v>53222.8</v>
      </c>
      <c r="H230" s="426">
        <f t="shared" si="27"/>
        <v>73953.62</v>
      </c>
      <c r="I230" s="426">
        <f t="shared" si="27"/>
        <v>803685.39604630473</v>
      </c>
      <c r="J230" s="426">
        <f t="shared" si="27"/>
        <v>152011.54181520833</v>
      </c>
      <c r="K230" s="426">
        <f t="shared" si="27"/>
        <v>34506.800000000003</v>
      </c>
      <c r="L230" s="426">
        <f t="shared" si="27"/>
        <v>651673.85423109634</v>
      </c>
      <c r="M230" s="426">
        <f t="shared" si="27"/>
        <v>392306.2608890906</v>
      </c>
      <c r="N230" s="426">
        <f t="shared" si="27"/>
        <v>259367.5933420058</v>
      </c>
      <c r="O230" s="426">
        <f t="shared" si="27"/>
        <v>343661.60074604378</v>
      </c>
      <c r="P230" s="426">
        <f t="shared" si="27"/>
        <v>44809.63</v>
      </c>
      <c r="Q230" s="426">
        <f t="shared" si="27"/>
        <v>778849.90867400949</v>
      </c>
      <c r="R230" s="426">
        <f t="shared" si="27"/>
        <v>445528.87573741359</v>
      </c>
      <c r="S230" s="426">
        <f t="shared" si="27"/>
        <v>333321.03293659585</v>
      </c>
      <c r="T230" s="426">
        <f t="shared" si="27"/>
        <v>32261.136029994068</v>
      </c>
      <c r="U230" s="426">
        <f t="shared" si="27"/>
        <v>0</v>
      </c>
    </row>
    <row r="231" spans="1:21" ht="17.25" hidden="1">
      <c r="A231" s="350" t="s">
        <v>193</v>
      </c>
      <c r="B231" s="426">
        <f t="shared" ref="B231:S231" si="28">SUM(B124:B130)</f>
        <v>458926</v>
      </c>
      <c r="C231" s="426">
        <f t="shared" si="28"/>
        <v>172692</v>
      </c>
      <c r="D231" s="426">
        <f t="shared" si="28"/>
        <v>107762</v>
      </c>
      <c r="E231" s="426">
        <f t="shared" si="28"/>
        <v>10668</v>
      </c>
      <c r="F231" s="426">
        <f t="shared" si="28"/>
        <v>64930</v>
      </c>
      <c r="G231" s="426">
        <f t="shared" si="28"/>
        <v>14677</v>
      </c>
      <c r="H231" s="426">
        <f t="shared" si="28"/>
        <v>50253</v>
      </c>
      <c r="I231" s="426">
        <f t="shared" si="28"/>
        <v>286233</v>
      </c>
      <c r="J231" s="426">
        <f t="shared" si="28"/>
        <v>48335</v>
      </c>
      <c r="K231" s="426">
        <f t="shared" si="28"/>
        <v>24478</v>
      </c>
      <c r="L231" s="426">
        <f t="shared" si="28"/>
        <v>237898</v>
      </c>
      <c r="M231" s="426">
        <f t="shared" si="28"/>
        <v>123239</v>
      </c>
      <c r="N231" s="426">
        <f t="shared" si="28"/>
        <v>114657</v>
      </c>
      <c r="O231" s="426">
        <f t="shared" si="28"/>
        <v>156098</v>
      </c>
      <c r="P231" s="426">
        <f t="shared" si="28"/>
        <v>35148</v>
      </c>
      <c r="Q231" s="426">
        <f t="shared" si="28"/>
        <v>302828</v>
      </c>
      <c r="R231" s="426">
        <f t="shared" si="28"/>
        <v>137917</v>
      </c>
      <c r="S231" s="426">
        <f t="shared" si="28"/>
        <v>164911</v>
      </c>
      <c r="T231" s="127"/>
      <c r="U231" s="89"/>
    </row>
    <row r="232" spans="1:21" ht="17.25" hidden="1">
      <c r="A232" s="351" t="s">
        <v>161</v>
      </c>
      <c r="B232" s="197">
        <f>100*(B228/B229-1)</f>
        <v>0.8435086039074946</v>
      </c>
      <c r="C232" s="197">
        <f t="shared" ref="C232:U232" si="29">100*(C228/C229-1)</f>
        <v>14.156335519818807</v>
      </c>
      <c r="D232" s="197">
        <f t="shared" si="29"/>
        <v>17.448544671252051</v>
      </c>
      <c r="E232" s="197">
        <f t="shared" si="29"/>
        <v>88.923452295214986</v>
      </c>
      <c r="F232" s="197">
        <f t="shared" si="29"/>
        <v>8.1729195308238189</v>
      </c>
      <c r="G232" s="197">
        <f t="shared" si="29"/>
        <v>10.922672203565043</v>
      </c>
      <c r="H232" s="197">
        <f t="shared" si="29"/>
        <v>6.9673883071288634</v>
      </c>
      <c r="I232" s="197">
        <f t="shared" si="29"/>
        <v>-3.2168882361302664</v>
      </c>
      <c r="J232" s="197">
        <f t="shared" si="29"/>
        <v>-11.267375233582255</v>
      </c>
      <c r="K232" s="197">
        <f t="shared" si="29"/>
        <v>16.606817962043063</v>
      </c>
      <c r="L232" s="197">
        <f t="shared" si="29"/>
        <v>-1.0001937155192486</v>
      </c>
      <c r="M232" s="197">
        <f t="shared" si="29"/>
        <v>6.0506964120363937</v>
      </c>
      <c r="N232" s="197">
        <f t="shared" si="29"/>
        <v>-9.2252385934628816</v>
      </c>
      <c r="O232" s="197">
        <f t="shared" si="29"/>
        <v>2.4232610254864229</v>
      </c>
      <c r="P232" s="197">
        <f t="shared" si="29"/>
        <v>24.222297564264771</v>
      </c>
      <c r="Q232" s="197">
        <f t="shared" si="29"/>
        <v>0.1132986779965206</v>
      </c>
      <c r="R232" s="197">
        <f t="shared" si="29"/>
        <v>6.4051098601381806</v>
      </c>
      <c r="S232" s="197">
        <f t="shared" si="29"/>
        <v>-6.4396177683913152</v>
      </c>
      <c r="T232" s="128">
        <f t="shared" si="29"/>
        <v>-100</v>
      </c>
      <c r="U232" s="103">
        <f t="shared" si="29"/>
        <v>-100</v>
      </c>
    </row>
    <row r="233" spans="1:21" ht="17.25" hidden="1">
      <c r="A233" s="350" t="s">
        <v>162</v>
      </c>
      <c r="B233" s="198">
        <f>100*(B228/B230-1)</f>
        <v>-5.4663619426859817</v>
      </c>
      <c r="C233" s="198">
        <f t="shared" ref="C233:U233" si="30">100*(C228/C230-1)</f>
        <v>-11.942818859476056</v>
      </c>
      <c r="D233" s="198">
        <f t="shared" si="30"/>
        <v>-2.7850563824739272</v>
      </c>
      <c r="E233" s="198">
        <f t="shared" si="30"/>
        <v>-3.498762436301861</v>
      </c>
      <c r="F233" s="198">
        <f t="shared" si="30"/>
        <v>-25.743526095892566</v>
      </c>
      <c r="G233" s="198">
        <f t="shared" si="30"/>
        <v>-44.432498853874655</v>
      </c>
      <c r="H233" s="198">
        <f t="shared" si="30"/>
        <v>-12.295490065259806</v>
      </c>
      <c r="I233" s="198">
        <f t="shared" si="30"/>
        <v>-2.8968752041719448</v>
      </c>
      <c r="J233" s="198">
        <f t="shared" si="30"/>
        <v>1.6204973686329671</v>
      </c>
      <c r="K233" s="198">
        <f t="shared" si="30"/>
        <v>50.963433294307194</v>
      </c>
      <c r="L233" s="198">
        <f t="shared" si="30"/>
        <v>-3.9507655287364551</v>
      </c>
      <c r="M233" s="198">
        <f t="shared" si="30"/>
        <v>-7.9760143587909171</v>
      </c>
      <c r="N233" s="198">
        <f t="shared" si="30"/>
        <v>2.1376216028994532</v>
      </c>
      <c r="O233" s="198">
        <f t="shared" si="30"/>
        <v>-0.8363738891577821</v>
      </c>
      <c r="P233" s="198">
        <f t="shared" si="30"/>
        <v>38.431604992051938</v>
      </c>
      <c r="Q233" s="198">
        <f t="shared" si="30"/>
        <v>-7.5091387678575927</v>
      </c>
      <c r="R233" s="198">
        <f t="shared" si="30"/>
        <v>-12.330612343890168</v>
      </c>
      <c r="S233" s="198">
        <f t="shared" si="30"/>
        <v>-1.0648838619992218</v>
      </c>
      <c r="T233" s="129">
        <f t="shared" si="30"/>
        <v>-100</v>
      </c>
      <c r="U233" s="102" t="e">
        <f t="shared" si="30"/>
        <v>#DIV/0!</v>
      </c>
    </row>
    <row r="234" spans="1:21" hidden="1">
      <c r="A234" t="s">
        <v>194</v>
      </c>
      <c r="B234" s="102">
        <f t="shared" ref="B234:S234" si="31">100*(B228/B231-1)</f>
        <v>131.22470574530274</v>
      </c>
      <c r="C234" s="102">
        <f t="shared" si="31"/>
        <v>62.57189678734396</v>
      </c>
      <c r="D234" s="102">
        <f t="shared" si="31"/>
        <v>72.89250385107924</v>
      </c>
      <c r="E234" s="102">
        <f t="shared" si="31"/>
        <v>-6.8050243719534942</v>
      </c>
      <c r="F234" s="102">
        <f t="shared" si="31"/>
        <v>45.441614045895577</v>
      </c>
      <c r="G234" s="102">
        <f t="shared" si="31"/>
        <v>101.50289568712951</v>
      </c>
      <c r="H234" s="102">
        <f t="shared" si="31"/>
        <v>29.068234732254794</v>
      </c>
      <c r="I234" s="102">
        <f t="shared" si="31"/>
        <v>172.64628225560585</v>
      </c>
      <c r="J234" s="102">
        <f t="shared" si="31"/>
        <v>219.59218961485917</v>
      </c>
      <c r="K234" s="102">
        <f t="shared" si="31"/>
        <v>112.81415965356646</v>
      </c>
      <c r="L234" s="102">
        <f t="shared" si="31"/>
        <v>163.10761260638844</v>
      </c>
      <c r="M234" s="102">
        <f t="shared" si="31"/>
        <v>192.93961910607922</v>
      </c>
      <c r="N234" s="102">
        <f t="shared" si="31"/>
        <v>131.04728978449191</v>
      </c>
      <c r="O234" s="102">
        <f t="shared" si="31"/>
        <v>118.31625315528846</v>
      </c>
      <c r="P234" s="102">
        <f t="shared" si="31"/>
        <v>76.484266530101294</v>
      </c>
      <c r="Q234" s="102">
        <f t="shared" si="31"/>
        <v>137.87925430883075</v>
      </c>
      <c r="R234" s="102">
        <f t="shared" si="31"/>
        <v>183.20833341077676</v>
      </c>
      <c r="S234" s="102">
        <f t="shared" si="31"/>
        <v>99.969408376763795</v>
      </c>
      <c r="T234" s="122"/>
      <c r="U234" s="121" t="s">
        <v>171</v>
      </c>
    </row>
    <row r="235" spans="1:21" s="118" customFormat="1" hidden="1">
      <c r="A235" s="118" t="s">
        <v>170</v>
      </c>
      <c r="T235" s="130"/>
      <c r="U235" s="119"/>
    </row>
    <row r="236" spans="1:21" hidden="1">
      <c r="A236" s="118" t="s">
        <v>181</v>
      </c>
      <c r="B236" s="132" t="e">
        <f>B228/#REF!-1</f>
        <v>#REF!</v>
      </c>
      <c r="C236" s="132" t="e">
        <f>C228/#REF!-1</f>
        <v>#REF!</v>
      </c>
      <c r="D236" s="132" t="e">
        <f>D228/#REF!-1</f>
        <v>#REF!</v>
      </c>
      <c r="E236" s="132" t="e">
        <f>E228/#REF!-1</f>
        <v>#REF!</v>
      </c>
      <c r="F236" s="132" t="e">
        <f>F228/#REF!-1</f>
        <v>#REF!</v>
      </c>
      <c r="G236" s="132" t="e">
        <f>G228/#REF!-1</f>
        <v>#REF!</v>
      </c>
      <c r="H236" s="132" t="e">
        <f>H228/#REF!-1</f>
        <v>#REF!</v>
      </c>
      <c r="I236" s="132" t="e">
        <f>I228/#REF!-1</f>
        <v>#REF!</v>
      </c>
      <c r="J236" s="132" t="e">
        <f>J228/#REF!-1</f>
        <v>#REF!</v>
      </c>
      <c r="K236" s="132" t="e">
        <f>K228/#REF!-1</f>
        <v>#REF!</v>
      </c>
      <c r="L236" s="132" t="e">
        <f>L228/#REF!-1</f>
        <v>#REF!</v>
      </c>
      <c r="M236" s="132" t="e">
        <f>M228/#REF!-1</f>
        <v>#REF!</v>
      </c>
      <c r="N236" s="132" t="e">
        <f>N228/#REF!-1</f>
        <v>#REF!</v>
      </c>
      <c r="O236" s="132" t="e">
        <f>O228/#REF!-1</f>
        <v>#REF!</v>
      </c>
      <c r="P236" s="132" t="e">
        <f>P228/#REF!-1</f>
        <v>#REF!</v>
      </c>
      <c r="Q236" s="132" t="e">
        <f>Q228/#REF!-1</f>
        <v>#REF!</v>
      </c>
      <c r="R236" s="132" t="e">
        <f>R228/#REF!-1</f>
        <v>#REF!</v>
      </c>
      <c r="S236" s="132" t="e">
        <f>S228/#REF!-1</f>
        <v>#REF!</v>
      </c>
      <c r="T236" s="122"/>
      <c r="U236" s="104"/>
    </row>
    <row r="237" spans="1:21" hidden="1">
      <c r="A237" s="118" t="s">
        <v>182</v>
      </c>
      <c r="B237" s="132" t="e">
        <f>B228/#REF!-1</f>
        <v>#REF!</v>
      </c>
      <c r="C237" s="132" t="e">
        <f>C228/#REF!-1</f>
        <v>#REF!</v>
      </c>
      <c r="D237" s="132" t="e">
        <f>D228/#REF!-1</f>
        <v>#REF!</v>
      </c>
      <c r="E237" s="132" t="e">
        <f>E228/#REF!-1</f>
        <v>#REF!</v>
      </c>
      <c r="F237" s="132" t="e">
        <f>F228/#REF!-1</f>
        <v>#REF!</v>
      </c>
      <c r="G237" s="132" t="e">
        <f>G228/#REF!-1</f>
        <v>#REF!</v>
      </c>
      <c r="H237" s="132" t="e">
        <f>H228/#REF!-1</f>
        <v>#REF!</v>
      </c>
      <c r="I237" s="132" t="e">
        <f>I228/#REF!-1</f>
        <v>#REF!</v>
      </c>
      <c r="J237" s="132" t="e">
        <f>J228/#REF!-1</f>
        <v>#REF!</v>
      </c>
      <c r="K237" s="132" t="e">
        <f>K228/#REF!-1</f>
        <v>#REF!</v>
      </c>
      <c r="L237" s="132" t="e">
        <f>L228/#REF!-1</f>
        <v>#REF!</v>
      </c>
      <c r="M237" s="132" t="e">
        <f>M228/#REF!-1</f>
        <v>#REF!</v>
      </c>
      <c r="N237" s="132" t="e">
        <f>N228/#REF!-1</f>
        <v>#REF!</v>
      </c>
      <c r="O237" s="132" t="e">
        <f>O228/#REF!-1</f>
        <v>#REF!</v>
      </c>
      <c r="P237" s="132" t="e">
        <f>P228/#REF!-1</f>
        <v>#REF!</v>
      </c>
      <c r="Q237" s="132" t="e">
        <f>Q228/#REF!-1</f>
        <v>#REF!</v>
      </c>
      <c r="R237" s="132" t="e">
        <f>R228/#REF!-1</f>
        <v>#REF!</v>
      </c>
      <c r="S237" s="132" t="e">
        <f>S228/#REF!-1</f>
        <v>#REF!</v>
      </c>
      <c r="T237" s="122"/>
      <c r="U237" s="104"/>
    </row>
    <row r="238" spans="1:21" hidden="1">
      <c r="A238" s="118" t="s">
        <v>183</v>
      </c>
      <c r="B238" s="132" t="e">
        <f>B228/#REF!-1</f>
        <v>#REF!</v>
      </c>
      <c r="C238" s="132" t="e">
        <f>C228/#REF!-1</f>
        <v>#REF!</v>
      </c>
      <c r="D238" s="132" t="e">
        <f>D228/#REF!-1</f>
        <v>#REF!</v>
      </c>
      <c r="E238" s="132" t="e">
        <f>E228/#REF!-1</f>
        <v>#REF!</v>
      </c>
      <c r="F238" s="132" t="e">
        <f>F228/#REF!-1</f>
        <v>#REF!</v>
      </c>
      <c r="G238" s="132" t="e">
        <f>G228/#REF!-1</f>
        <v>#REF!</v>
      </c>
      <c r="H238" s="132" t="e">
        <f>H228/#REF!-1</f>
        <v>#REF!</v>
      </c>
      <c r="I238" s="132" t="e">
        <f>I228/#REF!-1</f>
        <v>#REF!</v>
      </c>
      <c r="J238" s="132" t="e">
        <f>J228/#REF!-1</f>
        <v>#REF!</v>
      </c>
      <c r="K238" s="132" t="e">
        <f>K228/#REF!-1</f>
        <v>#REF!</v>
      </c>
      <c r="L238" s="132" t="e">
        <f>L228/#REF!-1</f>
        <v>#REF!</v>
      </c>
      <c r="M238" s="132" t="e">
        <f>M228/#REF!-1</f>
        <v>#REF!</v>
      </c>
      <c r="N238" s="132" t="e">
        <f>N228/#REF!-1</f>
        <v>#REF!</v>
      </c>
      <c r="O238" s="132" t="e">
        <f>O228/#REF!-1</f>
        <v>#REF!</v>
      </c>
      <c r="P238" s="132" t="e">
        <f>P228/#REF!-1</f>
        <v>#REF!</v>
      </c>
      <c r="Q238" s="132" t="e">
        <f>Q228/#REF!-1</f>
        <v>#REF!</v>
      </c>
      <c r="R238" s="132" t="e">
        <f>R228/#REF!-1</f>
        <v>#REF!</v>
      </c>
      <c r="S238" s="132" t="e">
        <f>S228/#REF!-1</f>
        <v>#REF!</v>
      </c>
      <c r="T238" s="122"/>
      <c r="U238" s="104"/>
    </row>
    <row r="239" spans="1:21" hidden="1">
      <c r="A239" s="118" t="s">
        <v>184</v>
      </c>
      <c r="B239" s="132" t="e">
        <f>B228/#REF!-1</f>
        <v>#REF!</v>
      </c>
      <c r="C239" s="132" t="e">
        <f>C228/#REF!-1</f>
        <v>#REF!</v>
      </c>
      <c r="D239" s="132" t="e">
        <f>D228/#REF!-1</f>
        <v>#REF!</v>
      </c>
      <c r="E239" s="132" t="e">
        <f>E228/#REF!-1</f>
        <v>#REF!</v>
      </c>
      <c r="F239" s="132" t="e">
        <f>F228/#REF!-1</f>
        <v>#REF!</v>
      </c>
      <c r="G239" s="132" t="e">
        <f>G228/#REF!-1</f>
        <v>#REF!</v>
      </c>
      <c r="H239" s="132" t="e">
        <f>H228/#REF!-1</f>
        <v>#REF!</v>
      </c>
      <c r="I239" s="132" t="e">
        <f>I228/#REF!-1</f>
        <v>#REF!</v>
      </c>
      <c r="J239" s="132" t="e">
        <f>J228/#REF!-1</f>
        <v>#REF!</v>
      </c>
      <c r="K239" s="132" t="e">
        <f>K228/#REF!-1</f>
        <v>#REF!</v>
      </c>
      <c r="L239" s="132" t="e">
        <f>L228/#REF!-1</f>
        <v>#REF!</v>
      </c>
      <c r="M239" s="132" t="e">
        <f>M228/#REF!-1</f>
        <v>#REF!</v>
      </c>
      <c r="N239" s="132" t="e">
        <f>N228/#REF!-1</f>
        <v>#REF!</v>
      </c>
      <c r="O239" s="132" t="e">
        <f>O228/#REF!-1</f>
        <v>#REF!</v>
      </c>
      <c r="P239" s="132" t="e">
        <f>P228/#REF!-1</f>
        <v>#REF!</v>
      </c>
      <c r="Q239" s="132" t="e">
        <f>Q228/#REF!-1</f>
        <v>#REF!</v>
      </c>
      <c r="R239" s="132" t="e">
        <f>R228/#REF!-1</f>
        <v>#REF!</v>
      </c>
      <c r="S239" s="132" t="e">
        <f>S228/#REF!-1</f>
        <v>#REF!</v>
      </c>
      <c r="T239" s="122"/>
      <c r="U239" s="104"/>
    </row>
    <row r="240" spans="1:21" hidden="1">
      <c r="A240" s="118" t="s">
        <v>185</v>
      </c>
      <c r="B240" s="132" t="e">
        <f>B228/#REF!-1</f>
        <v>#REF!</v>
      </c>
      <c r="C240" s="132" t="e">
        <f>C228/#REF!-1</f>
        <v>#REF!</v>
      </c>
      <c r="D240" s="132" t="e">
        <f>D228/#REF!-1</f>
        <v>#REF!</v>
      </c>
      <c r="E240" s="132" t="e">
        <f>E228/#REF!-1</f>
        <v>#REF!</v>
      </c>
      <c r="F240" s="132" t="e">
        <f>F228/#REF!-1</f>
        <v>#REF!</v>
      </c>
      <c r="G240" s="132" t="e">
        <f>G228/#REF!-1</f>
        <v>#REF!</v>
      </c>
      <c r="H240" s="132" t="e">
        <f>H228/#REF!-1</f>
        <v>#REF!</v>
      </c>
      <c r="I240" s="132" t="e">
        <f>I228/#REF!-1</f>
        <v>#REF!</v>
      </c>
      <c r="J240" s="132" t="e">
        <f>J228/#REF!-1</f>
        <v>#REF!</v>
      </c>
      <c r="K240" s="132" t="e">
        <f>K228/#REF!-1</f>
        <v>#REF!</v>
      </c>
      <c r="L240" s="132" t="e">
        <f>L228/#REF!-1</f>
        <v>#REF!</v>
      </c>
      <c r="M240" s="132" t="e">
        <f>M228/#REF!-1</f>
        <v>#REF!</v>
      </c>
      <c r="N240" s="132" t="e">
        <f>N228/#REF!-1</f>
        <v>#REF!</v>
      </c>
      <c r="O240" s="132" t="e">
        <f>O228/#REF!-1</f>
        <v>#REF!</v>
      </c>
      <c r="P240" s="132" t="e">
        <f>P228/#REF!-1</f>
        <v>#REF!</v>
      </c>
      <c r="Q240" s="132" t="e">
        <f>Q228/#REF!-1</f>
        <v>#REF!</v>
      </c>
      <c r="R240" s="132" t="e">
        <f>R228/#REF!-1</f>
        <v>#REF!</v>
      </c>
      <c r="S240" s="132" t="e">
        <f>S228/#REF!-1</f>
        <v>#REF!</v>
      </c>
      <c r="T240" s="122"/>
      <c r="U240" s="104"/>
    </row>
    <row r="241" spans="1:21" hidden="1">
      <c r="A241" s="118" t="s">
        <v>186</v>
      </c>
      <c r="B241" s="132" t="e">
        <f>B228/#REF!-1</f>
        <v>#REF!</v>
      </c>
      <c r="C241" s="132" t="e">
        <f>C228/#REF!-1</f>
        <v>#REF!</v>
      </c>
      <c r="D241" s="132" t="e">
        <f>D228/#REF!-1</f>
        <v>#REF!</v>
      </c>
      <c r="E241" s="132" t="e">
        <f>E228/#REF!-1</f>
        <v>#REF!</v>
      </c>
      <c r="F241" s="132" t="e">
        <f>F228/#REF!-1</f>
        <v>#REF!</v>
      </c>
      <c r="G241" s="132" t="e">
        <f>G228/#REF!-1</f>
        <v>#REF!</v>
      </c>
      <c r="H241" s="132" t="e">
        <f>H228/#REF!-1</f>
        <v>#REF!</v>
      </c>
      <c r="I241" s="132" t="e">
        <f>I228/#REF!-1</f>
        <v>#REF!</v>
      </c>
      <c r="J241" s="132" t="e">
        <f>J228/#REF!-1</f>
        <v>#REF!</v>
      </c>
      <c r="K241" s="132" t="e">
        <f>K228/#REF!-1</f>
        <v>#REF!</v>
      </c>
      <c r="L241" s="132" t="e">
        <f>L228/#REF!-1</f>
        <v>#REF!</v>
      </c>
      <c r="M241" s="132" t="e">
        <f>M228/#REF!-1</f>
        <v>#REF!</v>
      </c>
      <c r="N241" s="132" t="e">
        <f>N228/#REF!-1</f>
        <v>#REF!</v>
      </c>
      <c r="O241" s="132" t="e">
        <f>O228/#REF!-1</f>
        <v>#REF!</v>
      </c>
      <c r="P241" s="132" t="e">
        <f>P228/#REF!-1</f>
        <v>#REF!</v>
      </c>
      <c r="Q241" s="132" t="e">
        <f>Q228/#REF!-1</f>
        <v>#REF!</v>
      </c>
      <c r="R241" s="132" t="e">
        <f>R228/#REF!-1</f>
        <v>#REF!</v>
      </c>
      <c r="S241" s="132" t="e">
        <f>S228/#REF!-1</f>
        <v>#REF!</v>
      </c>
      <c r="T241" s="122"/>
      <c r="U241" s="104"/>
    </row>
    <row r="242" spans="1:21" hidden="1">
      <c r="A242" s="118" t="s">
        <v>187</v>
      </c>
      <c r="B242" s="132" t="e">
        <f>B228/#REF!-1</f>
        <v>#REF!</v>
      </c>
      <c r="C242" s="132" t="e">
        <f>C228/#REF!-1</f>
        <v>#REF!</v>
      </c>
      <c r="D242" s="132" t="e">
        <f>D228/#REF!-1</f>
        <v>#REF!</v>
      </c>
      <c r="E242" s="132" t="e">
        <f>E228/#REF!-1</f>
        <v>#REF!</v>
      </c>
      <c r="F242" s="132" t="e">
        <f>F228/#REF!-1</f>
        <v>#REF!</v>
      </c>
      <c r="G242" s="132" t="e">
        <f>G228/#REF!-1</f>
        <v>#REF!</v>
      </c>
      <c r="H242" s="132" t="e">
        <f>H228/#REF!-1</f>
        <v>#REF!</v>
      </c>
      <c r="I242" s="132" t="e">
        <f>I228/#REF!-1</f>
        <v>#REF!</v>
      </c>
      <c r="J242" s="132" t="e">
        <f>J228/#REF!-1</f>
        <v>#REF!</v>
      </c>
      <c r="K242" s="132" t="e">
        <f>K228/#REF!-1</f>
        <v>#REF!</v>
      </c>
      <c r="L242" s="132" t="e">
        <f>L228/#REF!-1</f>
        <v>#REF!</v>
      </c>
      <c r="M242" s="132" t="e">
        <f>M228/#REF!-1</f>
        <v>#REF!</v>
      </c>
      <c r="N242" s="132" t="e">
        <f>N228/#REF!-1</f>
        <v>#REF!</v>
      </c>
      <c r="O242" s="132" t="e">
        <f>O228/#REF!-1</f>
        <v>#REF!</v>
      </c>
      <c r="P242" s="132" t="e">
        <f>P228/#REF!-1</f>
        <v>#REF!</v>
      </c>
      <c r="Q242" s="132" t="e">
        <f>Q228/#REF!-1</f>
        <v>#REF!</v>
      </c>
      <c r="R242" s="132" t="e">
        <f>R228/#REF!-1</f>
        <v>#REF!</v>
      </c>
      <c r="S242" s="132" t="e">
        <f>S228/#REF!-1</f>
        <v>#REF!</v>
      </c>
      <c r="T242" s="122"/>
      <c r="U242" s="104"/>
    </row>
    <row r="243" spans="1:21" hidden="1">
      <c r="A243" s="118" t="s">
        <v>188</v>
      </c>
      <c r="B243" s="132" t="e">
        <f>B228/#REF!-1</f>
        <v>#REF!</v>
      </c>
      <c r="C243" s="132" t="e">
        <f>C228/#REF!-1</f>
        <v>#REF!</v>
      </c>
      <c r="D243" s="132" t="e">
        <f>D228/#REF!-1</f>
        <v>#REF!</v>
      </c>
      <c r="E243" s="132" t="e">
        <f>E228/#REF!-1</f>
        <v>#REF!</v>
      </c>
      <c r="F243" s="132" t="e">
        <f>F228/#REF!-1</f>
        <v>#REF!</v>
      </c>
      <c r="G243" s="132" t="e">
        <f>G228/#REF!-1</f>
        <v>#REF!</v>
      </c>
      <c r="H243" s="132" t="e">
        <f>H228/#REF!-1</f>
        <v>#REF!</v>
      </c>
      <c r="I243" s="132" t="e">
        <f>I228/#REF!-1</f>
        <v>#REF!</v>
      </c>
      <c r="J243" s="132" t="e">
        <f>J228/#REF!-1</f>
        <v>#REF!</v>
      </c>
      <c r="K243" s="132" t="e">
        <f>K228/#REF!-1</f>
        <v>#REF!</v>
      </c>
      <c r="L243" s="132" t="e">
        <f>L228/#REF!-1</f>
        <v>#REF!</v>
      </c>
      <c r="M243" s="132" t="e">
        <f>M228/#REF!-1</f>
        <v>#REF!</v>
      </c>
      <c r="N243" s="132" t="e">
        <f>N228/#REF!-1</f>
        <v>#REF!</v>
      </c>
      <c r="O243" s="132" t="e">
        <f>O228/#REF!-1</f>
        <v>#REF!</v>
      </c>
      <c r="P243" s="132" t="e">
        <f>P228/#REF!-1</f>
        <v>#REF!</v>
      </c>
      <c r="Q243" s="132" t="e">
        <f>Q228/#REF!-1</f>
        <v>#REF!</v>
      </c>
      <c r="R243" s="132" t="e">
        <f>R228/#REF!-1</f>
        <v>#REF!</v>
      </c>
      <c r="S243" s="132" t="e">
        <f>S228/#REF!-1</f>
        <v>#REF!</v>
      </c>
      <c r="T243" s="122"/>
      <c r="U243" s="104"/>
    </row>
    <row r="244" spans="1:21" hidden="1">
      <c r="A244" s="118" t="s">
        <v>189</v>
      </c>
      <c r="B244" s="132" t="e">
        <f>B228/#REF!-1</f>
        <v>#REF!</v>
      </c>
      <c r="C244" s="132" t="e">
        <f>C228/#REF!-1</f>
        <v>#REF!</v>
      </c>
      <c r="D244" s="132" t="e">
        <f>D228/#REF!-1</f>
        <v>#REF!</v>
      </c>
      <c r="E244" s="132" t="e">
        <f>E228/#REF!-1</f>
        <v>#REF!</v>
      </c>
      <c r="F244" s="132" t="e">
        <f>F228/#REF!-1</f>
        <v>#REF!</v>
      </c>
      <c r="G244" s="132" t="e">
        <f>G228/#REF!-1</f>
        <v>#REF!</v>
      </c>
      <c r="H244" s="132" t="e">
        <f>H228/#REF!-1</f>
        <v>#REF!</v>
      </c>
      <c r="I244" s="132" t="e">
        <f>I228/#REF!-1</f>
        <v>#REF!</v>
      </c>
      <c r="J244" s="132" t="e">
        <f>J228/#REF!-1</f>
        <v>#REF!</v>
      </c>
      <c r="K244" s="132" t="e">
        <f>K228/#REF!-1</f>
        <v>#REF!</v>
      </c>
      <c r="L244" s="132" t="e">
        <f>L228/#REF!-1</f>
        <v>#REF!</v>
      </c>
      <c r="M244" s="132" t="e">
        <f>M228/#REF!-1</f>
        <v>#REF!</v>
      </c>
      <c r="N244" s="132" t="e">
        <f>N228/#REF!-1</f>
        <v>#REF!</v>
      </c>
      <c r="O244" s="132" t="e">
        <f>O228/#REF!-1</f>
        <v>#REF!</v>
      </c>
      <c r="P244" s="132" t="e">
        <f>P228/#REF!-1</f>
        <v>#REF!</v>
      </c>
      <c r="Q244" s="132" t="e">
        <f>Q228/#REF!-1</f>
        <v>#REF!</v>
      </c>
      <c r="R244" s="132" t="e">
        <f>R228/#REF!-1</f>
        <v>#REF!</v>
      </c>
      <c r="S244" s="132" t="e">
        <f>S228/#REF!-1</f>
        <v>#REF!</v>
      </c>
      <c r="T244" s="122"/>
      <c r="U244" s="104"/>
    </row>
    <row r="245" spans="1:21" hidden="1">
      <c r="F245" s="142"/>
      <c r="T245" s="122"/>
      <c r="U245" s="104"/>
    </row>
    <row r="246" spans="1:21" hidden="1">
      <c r="A246" s="134" t="s">
        <v>190</v>
      </c>
      <c r="B246" s="138">
        <f t="shared" ref="B246:S246" si="32">AVERAGE(B229:B231)</f>
        <v>877903.68837949855</v>
      </c>
      <c r="C246" s="138">
        <f t="shared" si="32"/>
        <v>245816.96333333335</v>
      </c>
      <c r="D246" s="140">
        <f t="shared" si="32"/>
        <v>152681.73666666666</v>
      </c>
      <c r="E246" s="143">
        <f t="shared" si="32"/>
        <v>8744.3233333333337</v>
      </c>
      <c r="F246" s="140">
        <f t="shared" si="32"/>
        <v>93134.893333333326</v>
      </c>
      <c r="G246" s="143">
        <f t="shared" si="32"/>
        <v>31520.713333333333</v>
      </c>
      <c r="H246" s="143">
        <f t="shared" si="32"/>
        <v>61614.179999999993</v>
      </c>
      <c r="I246" s="138">
        <f t="shared" si="32"/>
        <v>632087.05837949843</v>
      </c>
      <c r="J246" s="140">
        <f t="shared" si="32"/>
        <v>124812.27767364529</v>
      </c>
      <c r="K246" s="143">
        <f t="shared" si="32"/>
        <v>34552.853333333333</v>
      </c>
      <c r="L246" s="140">
        <f t="shared" si="32"/>
        <v>507274.44737251988</v>
      </c>
      <c r="M246" s="143">
        <f t="shared" si="32"/>
        <v>285321.14903341146</v>
      </c>
      <c r="N246" s="143">
        <f t="shared" si="32"/>
        <v>221952.96500577507</v>
      </c>
      <c r="O246" s="138">
        <f t="shared" si="32"/>
        <v>277494.70731725713</v>
      </c>
      <c r="P246" s="135">
        <f t="shared" si="32"/>
        <v>43297.619999999995</v>
      </c>
      <c r="Q246" s="138">
        <f t="shared" si="32"/>
        <v>600409.21885349089</v>
      </c>
      <c r="R246" s="135">
        <f t="shared" si="32"/>
        <v>316842.13398285251</v>
      </c>
      <c r="S246" s="135">
        <f t="shared" si="32"/>
        <v>283567.08487063838</v>
      </c>
      <c r="T246" s="122"/>
      <c r="U246" s="104"/>
    </row>
    <row r="247" spans="1:21" hidden="1">
      <c r="A247" s="136" t="s">
        <v>191</v>
      </c>
      <c r="B247" s="139">
        <f t="shared" ref="B247:S247" si="33">B228/B246-1</f>
        <v>0.20873201369895145</v>
      </c>
      <c r="C247" s="139">
        <f t="shared" si="33"/>
        <v>0.14210450000270525</v>
      </c>
      <c r="D247" s="141">
        <f t="shared" si="33"/>
        <v>0.22026657586922482</v>
      </c>
      <c r="E247" s="144">
        <f t="shared" si="33"/>
        <v>0.13697076617706649</v>
      </c>
      <c r="F247" s="141">
        <f t="shared" si="33"/>
        <v>1.3961970858898942E-2</v>
      </c>
      <c r="G247" s="144">
        <f t="shared" si="33"/>
        <v>-6.1741411520509049E-2</v>
      </c>
      <c r="H247" s="144">
        <f t="shared" si="33"/>
        <v>5.2690468330504725E-2</v>
      </c>
      <c r="I247" s="139">
        <f t="shared" si="33"/>
        <v>0.23464580193974194</v>
      </c>
      <c r="J247" s="141">
        <f t="shared" si="33"/>
        <v>0.23765776676440131</v>
      </c>
      <c r="K247" s="144">
        <f t="shared" si="33"/>
        <v>0.5076222359253304</v>
      </c>
      <c r="L247" s="141">
        <f t="shared" si="33"/>
        <v>0.23390356340715179</v>
      </c>
      <c r="M247" s="144">
        <f t="shared" si="33"/>
        <v>0.26529652082631139</v>
      </c>
      <c r="N247" s="144">
        <f t="shared" si="33"/>
        <v>0.19354968311106857</v>
      </c>
      <c r="O247" s="139">
        <f t="shared" si="33"/>
        <v>0.22808578277034752</v>
      </c>
      <c r="P247" s="137">
        <f t="shared" si="33"/>
        <v>0.43265819229786784</v>
      </c>
      <c r="Q247" s="139">
        <f t="shared" si="33"/>
        <v>0.19979001923707318</v>
      </c>
      <c r="R247" s="137">
        <f t="shared" si="33"/>
        <v>0.23276671659861958</v>
      </c>
      <c r="S247" s="137">
        <f t="shared" si="33"/>
        <v>0.16294015999298628</v>
      </c>
      <c r="T247" s="122"/>
      <c r="U247" s="104"/>
    </row>
    <row r="248" spans="1:21" hidden="1">
      <c r="T248" s="122"/>
      <c r="U248" s="104"/>
    </row>
    <row r="249" spans="1:21" hidden="1">
      <c r="T249" s="122"/>
      <c r="U249" s="104"/>
    </row>
    <row r="250" spans="1:21" hidden="1">
      <c r="T250" s="122"/>
      <c r="U250" s="104"/>
    </row>
    <row r="251" spans="1:21" hidden="1">
      <c r="T251" s="122"/>
      <c r="U251" s="104"/>
    </row>
    <row r="252" spans="1:21">
      <c r="T252" s="122"/>
      <c r="U252" s="104"/>
    </row>
    <row r="253" spans="1:21">
      <c r="D253" s="145"/>
      <c r="E253" s="145"/>
      <c r="F253" s="145"/>
      <c r="G253" s="145"/>
      <c r="H253" s="145"/>
      <c r="T253" s="122"/>
      <c r="U253" s="104"/>
    </row>
    <row r="254" spans="1:21">
      <c r="B254" s="417"/>
      <c r="C254" s="417"/>
      <c r="D254" s="417"/>
      <c r="E254" s="417"/>
      <c r="F254" s="417"/>
      <c r="G254" s="417"/>
      <c r="H254" s="417"/>
      <c r="T254" s="122"/>
      <c r="U254" s="104"/>
    </row>
    <row r="255" spans="1:21"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T255" s="122"/>
      <c r="U255" s="104"/>
    </row>
    <row r="256" spans="1:21">
      <c r="B256" s="41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T256" s="122"/>
      <c r="U256" s="104"/>
    </row>
    <row r="257" spans="2:21">
      <c r="B257" s="417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T257" s="122"/>
      <c r="U257" s="104"/>
    </row>
    <row r="258" spans="2:21">
      <c r="B258" s="417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T258" s="122"/>
      <c r="U258" s="104"/>
    </row>
    <row r="259" spans="2:21">
      <c r="B259" s="417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T259" s="122"/>
      <c r="U259" s="104"/>
    </row>
    <row r="260" spans="2:21">
      <c r="B260" s="41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T260" s="122"/>
      <c r="U260" s="104"/>
    </row>
    <row r="261" spans="2:21">
      <c r="B261" s="41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7"/>
      <c r="T262" s="122"/>
      <c r="U262" s="104"/>
    </row>
    <row r="263" spans="2:21">
      <c r="B263" s="417"/>
      <c r="T263" s="122"/>
      <c r="U263" s="104"/>
    </row>
    <row r="264" spans="2:21">
      <c r="T264" s="122"/>
      <c r="U264" s="104"/>
    </row>
    <row r="265" spans="2:21">
      <c r="T265" s="122"/>
      <c r="U265" s="104"/>
    </row>
    <row r="266" spans="2:21">
      <c r="T266" s="122"/>
      <c r="U266" s="104"/>
    </row>
    <row r="267" spans="2:21">
      <c r="T267" s="122"/>
      <c r="U267" s="104"/>
    </row>
    <row r="268" spans="2:21">
      <c r="T268" s="122"/>
      <c r="U268" s="104"/>
    </row>
    <row r="269" spans="2:21">
      <c r="F269" s="146"/>
      <c r="G269" s="146"/>
      <c r="H269" s="147"/>
      <c r="I269" s="146"/>
      <c r="J269" s="147"/>
      <c r="K269" s="146"/>
      <c r="L269" s="146"/>
      <c r="M269" s="147"/>
      <c r="T269" s="122"/>
      <c r="U269" s="104"/>
    </row>
    <row r="270" spans="2:21">
      <c r="F270" s="146"/>
      <c r="G270" s="146"/>
      <c r="H270" s="147"/>
      <c r="I270" s="146"/>
      <c r="J270" s="147"/>
      <c r="K270" s="146"/>
      <c r="L270" s="146"/>
      <c r="M270" s="147"/>
      <c r="T270" s="122"/>
      <c r="U270" s="104"/>
    </row>
    <row r="271" spans="2:21">
      <c r="F271" s="146"/>
      <c r="G271" s="146"/>
      <c r="H271" s="147"/>
      <c r="I271" s="146"/>
      <c r="J271" s="147"/>
      <c r="K271" s="146"/>
      <c r="L271" s="146"/>
      <c r="M271" s="147"/>
      <c r="T271" s="122"/>
      <c r="U271" s="104"/>
    </row>
    <row r="272" spans="2:21">
      <c r="F272" s="146"/>
      <c r="G272" s="146"/>
      <c r="H272" s="147"/>
      <c r="I272" s="146"/>
      <c r="J272" s="147"/>
      <c r="K272" s="146"/>
      <c r="L272" s="146"/>
      <c r="M272" s="147"/>
      <c r="T272" s="122"/>
      <c r="U272" s="104"/>
    </row>
    <row r="273" spans="6:21">
      <c r="F273" s="146"/>
      <c r="G273" s="146"/>
      <c r="H273" s="147"/>
      <c r="I273" s="146"/>
      <c r="J273" s="147"/>
      <c r="K273" s="146"/>
      <c r="L273" s="146"/>
      <c r="M273" s="147"/>
      <c r="T273" s="122"/>
      <c r="U273" s="104"/>
    </row>
    <row r="274" spans="6:21">
      <c r="F274" s="146"/>
      <c r="G274" s="146"/>
      <c r="H274" s="147"/>
      <c r="I274" s="146"/>
      <c r="J274" s="147"/>
      <c r="K274" s="146"/>
      <c r="L274" s="146"/>
      <c r="M274" s="147"/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T276" s="122"/>
      <c r="U276" s="104"/>
    </row>
    <row r="277" spans="6:21">
      <c r="T277" s="122"/>
      <c r="U277" s="104"/>
    </row>
    <row r="278" spans="6:21">
      <c r="T278" s="122"/>
      <c r="U278" s="104"/>
    </row>
    <row r="279" spans="6:21">
      <c r="T279" s="122"/>
      <c r="U279" s="104"/>
    </row>
    <row r="280" spans="6:21">
      <c r="F280" s="146"/>
      <c r="G280" s="146"/>
      <c r="H280" s="147"/>
      <c r="I280" s="146"/>
      <c r="T280" s="122"/>
      <c r="U280" s="104"/>
    </row>
    <row r="281" spans="6:21">
      <c r="F281" s="146"/>
      <c r="G281" s="146"/>
      <c r="H281" s="147"/>
      <c r="I281" s="146"/>
      <c r="T281" s="122"/>
      <c r="U281" s="104"/>
    </row>
    <row r="282" spans="6:21">
      <c r="F282" s="146"/>
      <c r="G282" s="146"/>
      <c r="H282" s="147"/>
      <c r="I282" s="146"/>
      <c r="T282" s="122"/>
      <c r="U282" s="104"/>
    </row>
    <row r="283" spans="6:21">
      <c r="F283" s="146"/>
      <c r="G283" s="146"/>
      <c r="H283" s="147"/>
      <c r="I283" s="146"/>
      <c r="T283" s="122"/>
      <c r="U283" s="104"/>
    </row>
    <row r="284" spans="6:21">
      <c r="F284" s="146"/>
      <c r="G284" s="146"/>
      <c r="H284" s="147"/>
      <c r="I284" s="146"/>
      <c r="T284" s="122"/>
      <c r="U284" s="104"/>
    </row>
    <row r="285" spans="6:21">
      <c r="F285" s="146"/>
      <c r="G285" s="146"/>
      <c r="H285" s="147"/>
      <c r="I285" s="146"/>
      <c r="T285" s="122"/>
      <c r="U285" s="104"/>
    </row>
    <row r="286" spans="6:21">
      <c r="F286" s="146"/>
      <c r="G286" s="146"/>
      <c r="H286" s="147"/>
      <c r="I286" s="146"/>
      <c r="J286" s="147"/>
      <c r="T286" s="122"/>
      <c r="U286" s="104"/>
    </row>
    <row r="287" spans="6:21">
      <c r="F287" s="146"/>
      <c r="G287" s="146"/>
      <c r="H287" s="147"/>
      <c r="I287" s="146"/>
      <c r="J287" s="147"/>
      <c r="T287" s="122"/>
      <c r="U287" s="104"/>
    </row>
    <row r="288" spans="6:21">
      <c r="F288" s="146"/>
      <c r="G288" s="146"/>
      <c r="H288" s="147"/>
      <c r="I288" s="146"/>
      <c r="J288" s="147"/>
      <c r="T288" s="122"/>
      <c r="U288" s="104"/>
    </row>
    <row r="289" spans="6:21">
      <c r="F289" s="146"/>
      <c r="G289" s="146"/>
      <c r="H289" s="147"/>
      <c r="I289" s="146"/>
      <c r="J289" s="147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</sheetData>
  <mergeCells count="3">
    <mergeCell ref="A1:U1"/>
    <mergeCell ref="U3:U5"/>
    <mergeCell ref="A224:S22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수주통계</vt:lpstr>
      <vt:lpstr>Sheet1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2019-12-04T07:46:29Z</cp:lastPrinted>
  <dcterms:created xsi:type="dcterms:W3CDTF">2015-03-05T07:20:42Z</dcterms:created>
  <dcterms:modified xsi:type="dcterms:W3CDTF">2019-12-04T08:21:30Z</dcterms:modified>
</cp:coreProperties>
</file>